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假设" sheetId="1" state="visible" r:id="rId1"/>
    <sheet xmlns:r="http://schemas.openxmlformats.org/officeDocument/2006/relationships" name="财务历史" sheetId="2" state="visible" r:id="rId2"/>
    <sheet xmlns:r="http://schemas.openxmlformats.org/officeDocument/2006/relationships" name="同业P_S对照" sheetId="3" state="visible" r:id="rId3"/>
    <sheet xmlns:r="http://schemas.openxmlformats.org/officeDocument/2006/relationships" name="反推与情景" sheetId="4" state="visible" r:id="rId4"/>
    <sheet xmlns:r="http://schemas.openxmlformats.org/officeDocument/2006/relationships" name="路线图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#,##0.0"/>
    <numFmt numFmtId="166" formatCode="0.0&quot;x&quot;"/>
  </numFmts>
  <fonts count="7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i val="1"/>
      <color rgb="00808080"/>
      <sz val="9"/>
    </font>
    <font>
      <name val="Arial"/>
      <b val="1"/>
      <color rgb="00000000"/>
    </font>
    <font>
      <name val="Arial"/>
      <color rgb="00000000"/>
    </font>
    <font>
      <name val="Arial"/>
      <color rgb="000000FF"/>
    </font>
    <font>
      <name val="Arial"/>
      <b val="1"/>
      <color rgb="00FFFFFF"/>
    </font>
  </fonts>
  <fills count="7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1F4E79"/>
      </patternFill>
    </fill>
    <fill>
      <patternFill patternType="solid">
        <fgColor rgb="00E3F2FD"/>
      </patternFill>
    </fill>
    <fill>
      <patternFill patternType="solid">
        <fgColor rgb="00E8F5E9"/>
      </patternFill>
    </fill>
    <fill>
      <patternFill patternType="solid">
        <fgColor rgb="00FFEBE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1" pivotButton="0" quotePrefix="0" xfId="0"/>
    <xf numFmtId="164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0" fontId="3" fillId="2" borderId="1" pivotButton="0" quotePrefix="0" xfId="0"/>
    <xf numFmtId="166" fontId="3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165" fontId="3" fillId="2" borderId="1" applyAlignment="1" pivotButton="0" quotePrefix="0" xfId="0">
      <alignment horizontal="center" vertical="center" wrapText="1"/>
    </xf>
    <xf numFmtId="0" fontId="3" fillId="4" borderId="1" pivotButton="0" quotePrefix="0" xfId="0"/>
    <xf numFmtId="165" fontId="3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5" borderId="1" pivotButton="0" quotePrefix="0" xfId="0"/>
    <xf numFmtId="0" fontId="4" fillId="5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3" fillId="6" borderId="1" pivotButton="0" quotePrefix="0" xfId="0"/>
    <xf numFmtId="0" fontId="4" fillId="6" borderId="1" applyAlignment="1" pivotButton="0" quotePrefix="0" xfId="0">
      <alignment horizontal="left" vertical="center" wrapText="1"/>
    </xf>
    <xf numFmtId="0" fontId="3" fillId="0" borderId="1" pivotButton="0" quotePrefix="0" xfId="0"/>
    <xf numFmtId="0" fontId="4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4" customWidth="1" min="3" max="3"/>
  </cols>
  <sheetData>
    <row r="1">
      <c r="A1" s="1" t="inlineStr">
        <is>
          <t>Quantinuum (QNT) — 模型假设（蓝色=可调输入）</t>
        </is>
      </c>
    </row>
    <row r="2">
      <c r="A2" s="2" t="inlineStr">
        <is>
          <t>数据截止 2026-06-04（纳斯达克挂牌当日）。早期概念股，无法用 DCF/PE，仅做相对估值与反推。单位 $M / $/股。</t>
        </is>
      </c>
    </row>
    <row r="4">
      <c r="A4" s="3" t="inlineStr">
        <is>
          <t>上市与估值基础</t>
        </is>
      </c>
    </row>
    <row r="5">
      <c r="A5" s="4" t="inlineStr">
        <is>
          <t>IPO 定价 ($/share)</t>
        </is>
      </c>
      <c r="B5" s="5" t="n">
        <v>60</v>
      </c>
    </row>
    <row r="6">
      <c r="A6" s="4" t="inlineStr">
        <is>
          <t>上市目标估值 ($M)</t>
        </is>
      </c>
      <c r="B6" s="6" t="n">
        <v>14300</v>
      </c>
    </row>
    <row r="7">
      <c r="A7" s="4" t="inlineStr">
        <is>
          <t>募资 ($M)</t>
        </is>
      </c>
      <c r="B7" s="6" t="n">
        <v>1680</v>
      </c>
    </row>
    <row r="8">
      <c r="A8" s="4" t="inlineStr">
        <is>
          <t>发行股数 (M)</t>
        </is>
      </c>
      <c r="B8" s="6" t="n">
        <v>28</v>
      </c>
    </row>
    <row r="9">
      <c r="A9" s="4" t="inlineStr">
        <is>
          <t>摊薄股数估算 (M)</t>
        </is>
      </c>
      <c r="B9" s="6" t="n">
        <v>238</v>
      </c>
    </row>
    <row r="10">
      <c r="A10" s="4" t="inlineStr">
        <is>
          <t>2025 营收 ($M)</t>
        </is>
      </c>
      <c r="B10" s="7" t="n">
        <v>30.9</v>
      </c>
    </row>
    <row r="11">
      <c r="A11" s="4" t="inlineStr">
        <is>
          <t>现金估算-含IPO ($M)</t>
        </is>
      </c>
      <c r="B11" s="6" t="n">
        <v>2300</v>
      </c>
    </row>
    <row r="12">
      <c r="A12" s="8" t="inlineStr">
        <is>
          <t>隐含 P/S (2025)</t>
        </is>
      </c>
      <c r="B12" s="9">
        <f>B6/B10</f>
        <v/>
      </c>
    </row>
    <row r="13">
      <c r="A13" s="2" t="inlineStr">
        <is>
          <t>股权结构：Honeywell IPO 后投票权 48.1%；创始股东合计约 82% 股权；公众流通盘薄。</t>
        </is>
      </c>
    </row>
    <row r="14">
      <c r="A14" s="2" t="inlineStr">
        <is>
          <t>注：估值、股数、现金为推算口径（公司未单独披露完全稀释口径）；以最终 S-1/A 披露为准。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>
      <c r="A1" s="1" t="inlineStr">
        <is>
          <t>关键财务（来源：S-1/A 利润表，单位 $M）</t>
        </is>
      </c>
    </row>
    <row r="2">
      <c r="A2" s="2" t="inlineStr">
        <is>
          <t>2026 Q1 净亏损含 $64.2M 认股权证公允价值变动（非现金），需剥离后看核心经营亏损。</t>
        </is>
      </c>
    </row>
    <row r="4">
      <c r="A4" s="10" t="inlineStr">
        <is>
          <t>指标 ($M)</t>
        </is>
      </c>
      <c r="B4" s="10" t="inlineStr">
        <is>
          <t>2024</t>
        </is>
      </c>
      <c r="C4" s="10" t="inlineStr">
        <is>
          <t>2025</t>
        </is>
      </c>
      <c r="D4" s="10" t="inlineStr">
        <is>
          <t>2025 Q1</t>
        </is>
      </c>
      <c r="E4" s="10" t="inlineStr">
        <is>
          <t>2026 Q1</t>
        </is>
      </c>
    </row>
    <row r="5">
      <c r="A5" s="4" t="inlineStr">
        <is>
          <t>营收 Revenue</t>
        </is>
      </c>
      <c r="B5" s="7" t="n">
        <v>23</v>
      </c>
      <c r="C5" s="7" t="n">
        <v>30.9</v>
      </c>
      <c r="D5" s="7" t="n">
        <v>19.1</v>
      </c>
      <c r="E5" s="7" t="n">
        <v>5.2</v>
      </c>
    </row>
    <row r="6">
      <c r="A6" s="4" t="inlineStr">
        <is>
          <t>研发(净) R&amp;D</t>
        </is>
      </c>
      <c r="B6" s="7" t="n">
        <v>-122.2</v>
      </c>
      <c r="C6" s="7" t="n">
        <v>-165.4</v>
      </c>
      <c r="D6" s="7" t="n">
        <v>-35.8</v>
      </c>
      <c r="E6" s="7" t="n">
        <v>-54.7</v>
      </c>
    </row>
    <row r="7">
      <c r="A7" s="8" t="inlineStr">
        <is>
          <t>经营亏损 Op. loss</t>
        </is>
      </c>
      <c r="B7" s="11" t="n">
        <v>-152.8</v>
      </c>
      <c r="C7" s="11" t="n">
        <v>-199.3</v>
      </c>
      <c r="D7" s="11" t="n">
        <v>-29.9</v>
      </c>
      <c r="E7" s="11" t="n">
        <v>-77.2</v>
      </c>
    </row>
    <row r="8">
      <c r="A8" s="4" t="inlineStr">
        <is>
          <t>认股权证 FV 变动(非现金)</t>
        </is>
      </c>
      <c r="B8" s="7" t="n">
        <v>-0.7</v>
      </c>
      <c r="C8" s="7" t="n">
        <v>-2.9</v>
      </c>
      <c r="D8" s="7" t="n">
        <v>-1.4</v>
      </c>
      <c r="E8" s="7" t="n">
        <v>-64.2</v>
      </c>
    </row>
    <row r="9">
      <c r="A9" s="8" t="inlineStr">
        <is>
          <t>净亏损 Net loss</t>
        </is>
      </c>
      <c r="B9" s="11" t="n">
        <v>-144.1</v>
      </c>
      <c r="C9" s="11" t="n">
        <v>-192.6</v>
      </c>
      <c r="D9" s="11" t="n">
        <v>-30.5</v>
      </c>
      <c r="E9" s="11" t="n">
        <v>-136.6</v>
      </c>
    </row>
    <row r="11">
      <c r="A11" s="12" t="inlineStr">
        <is>
          <t>核心经营亏损（剥离认股权证）</t>
        </is>
      </c>
      <c r="E11" s="13">
        <f>E7</f>
        <v/>
      </c>
    </row>
    <row r="12">
      <c r="A12" s="2" t="inlineStr">
        <is>
          <t>异常项：2026 Q1 表面净亏 $136.6M = 经营亏 $77.2M + 认股权证 $64.2M（非现金一次性）。2025 全年亏损则主要是实打实研发投入。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2" customWidth="1" min="5" max="5"/>
  </cols>
  <sheetData>
    <row r="1">
      <c r="A1" s="1" t="inlineStr">
        <is>
          <t>量子计算上市公司估值对照（2026-06，近似）</t>
        </is>
      </c>
    </row>
    <row r="3">
      <c r="A3" s="10" t="inlineStr">
        <is>
          <t>公司</t>
        </is>
      </c>
      <c r="B3" s="10" t="inlineStr">
        <is>
          <t>技术路线</t>
        </is>
      </c>
      <c r="C3" s="10" t="inlineStr">
        <is>
          <t>市值($B,约)</t>
        </is>
      </c>
      <c r="D3" s="10" t="inlineStr">
        <is>
          <t>最近年营收($M)</t>
        </is>
      </c>
      <c r="E3" s="10" t="inlineStr">
        <is>
          <t>P/S(约)</t>
        </is>
      </c>
    </row>
    <row r="4">
      <c r="A4" s="4" t="inlineStr">
        <is>
          <t>IonQ (IONQ)</t>
        </is>
      </c>
      <c r="B4" s="14" t="inlineStr">
        <is>
          <t>离子阱</t>
        </is>
      </c>
      <c r="C4" s="7" t="n">
        <v>23</v>
      </c>
      <c r="D4" s="7" t="n">
        <v>100</v>
      </c>
      <c r="E4" s="14" t="inlineStr">
        <is>
          <t>~200x</t>
        </is>
      </c>
    </row>
    <row r="5">
      <c r="A5" s="8" t="inlineStr">
        <is>
          <t>Quantinuum (QNT)</t>
        </is>
      </c>
      <c r="B5" s="15" t="inlineStr">
        <is>
          <t>离子阱 QCCD</t>
        </is>
      </c>
      <c r="C5" s="11" t="n">
        <v>14.3</v>
      </c>
      <c r="D5" s="11" t="n">
        <v>30.9</v>
      </c>
      <c r="E5" s="15" t="inlineStr">
        <is>
          <t>~480x</t>
        </is>
      </c>
    </row>
    <row r="6">
      <c r="A6" s="4" t="inlineStr">
        <is>
          <t>D-Wave (QBTS)</t>
        </is>
      </c>
      <c r="B6" s="14" t="inlineStr">
        <is>
          <t>量子退火</t>
        </is>
      </c>
      <c r="C6" s="7" t="n">
        <v>3</v>
      </c>
      <c r="D6" s="7" t="n">
        <v>24.6</v>
      </c>
      <c r="E6" s="14" t="inlineStr">
        <is>
          <t>较低</t>
        </is>
      </c>
    </row>
    <row r="7">
      <c r="A7" s="4" t="inlineStr">
        <is>
          <t>Rigetti (RGTI)</t>
        </is>
      </c>
      <c r="B7" s="14" t="inlineStr">
        <is>
          <t>超导</t>
        </is>
      </c>
      <c r="C7" s="7" t="n">
        <v>3</v>
      </c>
      <c r="D7" s="7" t="n">
        <v>7.1</v>
      </c>
      <c r="E7" s="14" t="inlineStr">
        <is>
          <t>高但营收萎缩</t>
        </is>
      </c>
    </row>
    <row r="9">
      <c r="A9" s="2" t="inlineStr">
        <is>
          <t>解读：QNT 以约 480x P/S 对应 $30.9M 营收；IonQ 约 200x 对应已破 $100M 且 2026 指引 $225-245M。QNT 估值溢价 ≈ IonQ 的 2 倍多，赌'最高保真度+最清晰容错路线图=最终赢家'。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反推：要支撑 $14.3B 估值，需要多少营收？</t>
        </is>
      </c>
    </row>
    <row r="2">
      <c r="A2" s="2" t="inlineStr">
        <is>
          <t>DCF/PE 对早期量子无意义；改用'给定 P/S 倒推所需营收'看估值消化压力。</t>
        </is>
      </c>
    </row>
    <row r="4">
      <c r="A4" s="10" t="inlineStr">
        <is>
          <t>假设 P/S</t>
        </is>
      </c>
      <c r="B4" s="10" t="inlineStr">
        <is>
          <t>所需营收($M)</t>
        </is>
      </c>
      <c r="C4" s="10" t="inlineStr">
        <is>
          <t>相对 2025 营收倍数</t>
        </is>
      </c>
      <c r="D4" s="10" t="inlineStr">
        <is>
          <t>对照</t>
        </is>
      </c>
    </row>
    <row r="5">
      <c r="A5" s="16" t="n">
        <v>100</v>
      </c>
      <c r="B5" s="17">
        <f>'假设'!$B$6/A5</f>
        <v/>
      </c>
      <c r="C5" s="18">
        <f>B5/'假设'!$B$10</f>
        <v/>
      </c>
      <c r="D5" s="19" t="inlineStr">
        <is>
          <t>接近 IonQ 上方</t>
        </is>
      </c>
    </row>
    <row r="6">
      <c r="A6" s="16" t="n">
        <v>50</v>
      </c>
      <c r="B6" s="17">
        <f>'假设'!$B$6/A6</f>
        <v/>
      </c>
      <c r="C6" s="18">
        <f>B6/'假设'!$B$10</f>
        <v/>
      </c>
      <c r="D6" s="19" t="inlineStr">
        <is>
          <t>成熟高成长 SaaS 上限</t>
        </is>
      </c>
    </row>
    <row r="7">
      <c r="A7" s="16" t="n">
        <v>30</v>
      </c>
      <c r="B7" s="17">
        <f>'假设'!$B$6/A7</f>
        <v/>
      </c>
      <c r="C7" s="18">
        <f>B7/'假设'!$B$10</f>
        <v/>
      </c>
      <c r="D7" s="19" t="inlineStr">
        <is>
          <t>高成长软件常态</t>
        </is>
      </c>
    </row>
    <row r="8">
      <c r="A8" s="16" t="n">
        <v>20</v>
      </c>
      <c r="B8" s="17">
        <f>'假设'!$B$6/A8</f>
        <v/>
      </c>
      <c r="C8" s="18">
        <f>B8/'假设'!$B$10</f>
        <v/>
      </c>
      <c r="D8" s="19" t="inlineStr">
        <is>
          <t>消化后合理区</t>
        </is>
      </c>
    </row>
    <row r="10">
      <c r="A10" s="2" t="inlineStr">
        <is>
          <t>含义：即便给 50x P/S，也需营收做到约 $286M（≈ 当前 9 倍）才'消化'当前估值——这要 Sol/Apollo 路线图兑现并放量。</t>
        </is>
      </c>
    </row>
    <row r="12">
      <c r="A12" s="3" t="inlineStr">
        <is>
          <t>方向性情景（高度推测，非目标价）</t>
        </is>
      </c>
    </row>
    <row r="13">
      <c r="A13" s="10" t="inlineStr">
        <is>
          <t>情景</t>
        </is>
      </c>
      <c r="B13" s="10" t="inlineStr">
        <is>
          <t>关键条件</t>
        </is>
      </c>
      <c r="C13" s="10" t="inlineStr">
        <is>
          <t>估值方向</t>
        </is>
      </c>
    </row>
    <row r="14">
      <c r="A14" s="20" t="inlineStr">
        <is>
          <t>乐观</t>
        </is>
      </c>
      <c r="B14" s="21" t="inlineStr">
        <is>
          <t>Sol 2027 如期超预期 + bookings 转收入加速 + 板块高景气</t>
        </is>
      </c>
      <c r="C14" s="21" t="inlineStr">
        <is>
          <t>向 IonQ 市值梯队靠拢</t>
        </is>
      </c>
    </row>
    <row r="15">
      <c r="A15" s="8" t="inlineStr">
        <is>
          <t>基准</t>
        </is>
      </c>
      <c r="B15" s="22" t="inlineStr">
        <is>
          <t>技术按部就班 + 商业化慢于叙事</t>
        </is>
      </c>
      <c r="C15" s="22" t="inlineStr">
        <is>
          <t>随板块情绪宽幅震荡、估值缓慢消化</t>
        </is>
      </c>
    </row>
    <row r="16">
      <c r="A16" s="23" t="inlineStr">
        <is>
          <t>悲观</t>
        </is>
      </c>
      <c r="B16" s="24" t="inlineStr">
        <is>
          <t>路线图≥1 次明显延期 / 流动性收紧刺破泡沫</t>
        </is>
      </c>
      <c r="C16" s="24" t="inlineStr">
        <is>
          <t>P/S 向 IonQ(~200x)甚至更低回归，回撤巨大</t>
        </is>
      </c>
    </row>
    <row r="18">
      <c r="A18" s="2" t="inlineStr">
        <is>
          <t>本质：QNT 是一张押注 2029 年 Apollo 的看涨期权，执行价 = 技术能否如期兑现。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34" customWidth="1" min="3" max="3"/>
    <col width="24" customWidth="1" min="4" max="4"/>
  </cols>
  <sheetData>
    <row r="1">
      <c r="A1" s="1" t="inlineStr">
        <is>
          <t>硬件路线图（来源：Quantinuum 官方）</t>
        </is>
      </c>
    </row>
    <row r="3">
      <c r="A3" s="10" t="inlineStr">
        <is>
          <t>系统</t>
        </is>
      </c>
      <c r="B3" s="10" t="inlineStr">
        <is>
          <t>时间</t>
        </is>
      </c>
      <c r="C3" s="10" t="inlineStr">
        <is>
          <t>关键指标</t>
        </is>
      </c>
      <c r="D3" s="10" t="inlineStr">
        <is>
          <t>意义</t>
        </is>
      </c>
    </row>
    <row r="4">
      <c r="A4" s="25" t="inlineStr">
        <is>
          <t>Helios</t>
        </is>
      </c>
      <c r="B4" s="14" t="inlineStr">
        <is>
          <t>2025 已商用</t>
        </is>
      </c>
      <c r="C4" s="26" t="inlineStr">
        <is>
          <t>98 物理比特 / 48 逻辑比特，双门保真度 99.921%</t>
        </is>
      </c>
      <c r="D4" s="26" t="inlineStr">
        <is>
          <t>当前全行业最高保真度</t>
        </is>
      </c>
    </row>
    <row r="5">
      <c r="A5" s="25" t="inlineStr">
        <is>
          <t>Sol</t>
        </is>
      </c>
      <c r="B5" s="14" t="inlineStr">
        <is>
          <t>2027 计划</t>
        </is>
      </c>
      <c r="C5" s="26" t="inlineStr">
        <is>
          <t>规模与逻辑比特数进一步提升</t>
        </is>
      </c>
      <c r="D5" s="26" t="inlineStr">
        <is>
          <t>向容错过渡的中间态（第一检验关口）</t>
        </is>
      </c>
    </row>
    <row r="6">
      <c r="A6" s="8" t="inlineStr">
        <is>
          <t>Apollo</t>
        </is>
      </c>
      <c r="B6" s="15" t="inlineStr">
        <is>
          <t>2029 计划</t>
        </is>
      </c>
      <c r="C6" s="22" t="inlineStr">
        <is>
          <t>数千物理比特 / 数百逻辑比特，百万级门</t>
        </is>
      </c>
      <c r="D6" s="22" t="inlineStr">
        <is>
          <t>通用全容错，商用拐点</t>
        </is>
      </c>
    </row>
    <row r="8">
      <c r="A8" s="2" t="inlineStr">
        <is>
          <t>正面竞争：IBM Starling 2029 容错（200 逻辑比特）与 Apollo 同年对表——QNT 的'2029 领先'并非无人区。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2026-06-27T07:24:08Z</dcterms:created>
  <dcterms:modified xmlns:dcterms="http://purl.org/dc/terms/" xmlns:xsi="http://www.w3.org/2001/XMLSchema-instance" xsi:type="dcterms:W3CDTF">2026-06-27T07:24:08Z</dcterms:modified>
</cp:coreProperties>
</file>