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年度模型" sheetId="3" state="visible" r:id="rId5"/>
    <sheet name="DCF" sheetId="4" state="visible" r:id="rId6"/>
    <sheet name="情景定价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</t>
        </r>
        <r>
          <rPr>
            <sz val="10"/>
            <rFont val="Noto Sans CJK SC"/>
            <family val="2"/>
          </rPr>
          <t xml:space="preserve">公开行情 </t>
        </r>
        <r>
          <rPr>
            <sz val="10"/>
            <rFont val="Arial"/>
            <family val="2"/>
          </rPr>
          <t xml:space="preserve">2026-06-26</t>
        </r>
      </text>
    </comment>
    <comment ref="B6" authorId="0">
      <text>
        <r>
          <rPr>
            <sz val="10"/>
            <rFont val="Arial"/>
            <family val="2"/>
          </rPr>
          <t xml:space="preserve">Source: NVDA Q1 FY27 8-K</t>
        </r>
      </text>
    </comment>
    <comment ref="B7" authorId="0">
      <text>
        <r>
          <rPr>
            <sz val="10"/>
            <rFont val="Noto Sans CJK SC"/>
            <family val="2"/>
          </rPr>
          <t xml:space="preserve">现金</t>
        </r>
        <r>
          <rPr>
            <sz val="10"/>
            <rFont val="Arial"/>
            <family val="2"/>
          </rPr>
          <t xml:space="preserve">13.2+</t>
        </r>
        <r>
          <rPr>
            <sz val="10"/>
            <rFont val="Noto Sans CJK SC"/>
            <family val="2"/>
          </rPr>
          <t xml:space="preserve">债券</t>
        </r>
        <r>
          <rPr>
            <sz val="10"/>
            <rFont val="Arial"/>
            <family val="2"/>
          </rPr>
          <t xml:space="preserve">37.1+</t>
        </r>
        <r>
          <rPr>
            <sz val="10"/>
            <rFont val="Noto Sans CJK SC"/>
            <family val="2"/>
          </rPr>
          <t xml:space="preserve">股票</t>
        </r>
        <r>
          <rPr>
            <sz val="10"/>
            <rFont val="Arial"/>
            <family val="2"/>
          </rPr>
          <t xml:space="preserve">30.2</t>
        </r>
      </text>
    </comment>
    <comment ref="B8" authorId="0">
      <text>
        <r>
          <rPr>
            <sz val="10"/>
            <rFont val="Noto Sans CJK SC"/>
            <family val="2"/>
          </rPr>
          <t xml:space="preserve">短期</t>
        </r>
        <r>
          <rPr>
            <sz val="10"/>
            <rFont val="Arial"/>
            <family val="2"/>
          </rPr>
          <t xml:space="preserve">1.0+</t>
        </r>
        <r>
          <rPr>
            <sz val="10"/>
            <rFont val="Noto Sans CJK SC"/>
            <family val="2"/>
          </rPr>
          <t xml:space="preserve">长期</t>
        </r>
        <r>
          <rPr>
            <sz val="10"/>
            <rFont val="Arial"/>
            <family val="2"/>
          </rPr>
          <t xml:space="preserve">7.47</t>
        </r>
      </text>
    </comment>
    <comment ref="B9" authorId="0">
      <text>
        <r>
          <rPr>
            <sz val="10"/>
            <rFont val="Noto Sans CJK SC"/>
            <family val="2"/>
          </rPr>
          <t xml:space="preserve">未计 </t>
        </r>
        <r>
          <rPr>
            <sz val="10"/>
            <rFont val="Arial"/>
            <family val="2"/>
          </rPr>
          <t xml:space="preserve">$43B </t>
        </r>
        <r>
          <rPr>
            <sz val="10"/>
            <rFont val="Noto Sans CJK SC"/>
            <family val="2"/>
          </rPr>
          <t xml:space="preserve">非上市战略投资</t>
        </r>
      </text>
    </comment>
    <comment ref="B10" authorId="0">
      <text>
        <r>
          <rPr>
            <sz val="10"/>
            <rFont val="Noto Sans CJK SC"/>
            <family val="2"/>
          </rPr>
          <t xml:space="preserve">模型估计</t>
        </r>
      </text>
    </comment>
    <comment ref="B11" authorId="0">
      <text>
        <r>
          <rPr>
            <sz val="10"/>
            <rFont val="Noto Sans CJK SC"/>
            <family val="2"/>
          </rPr>
          <t xml:space="preserve">模型估计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10Y </t>
        </r>
        <r>
          <rPr>
            <sz val="10"/>
            <rFont val="Noto Sans CJK SC"/>
            <family val="2"/>
          </rPr>
          <t xml:space="preserve">美债，推算</t>
        </r>
      </text>
    </comment>
    <comment ref="B6" authorId="0">
      <text>
        <r>
          <rPr>
            <sz val="10"/>
            <rFont val="Noto Sans CJK SC"/>
            <family val="2"/>
          </rPr>
          <t xml:space="preserve">高 </t>
        </r>
        <r>
          <rPr>
            <sz val="10"/>
            <rFont val="Arial"/>
            <family val="2"/>
          </rPr>
          <t xml:space="preserve">beta</t>
        </r>
        <r>
          <rPr>
            <sz val="10"/>
            <rFont val="Noto Sans CJK SC"/>
            <family val="2"/>
          </rPr>
          <t xml:space="preserve">，推算</t>
        </r>
      </text>
    </comment>
    <comment ref="B7" authorId="0">
      <text>
        <r>
          <rPr>
            <sz val="10"/>
            <rFont val="Noto Sans CJK SC"/>
            <family val="2"/>
          </rPr>
          <t xml:space="preserve">推算</t>
        </r>
      </text>
    </comment>
    <comment ref="B8" authorId="0">
      <text>
        <r>
          <rPr>
            <sz val="10"/>
            <rFont val="Noto Sans CJK SC"/>
            <family val="2"/>
          </rPr>
          <t xml:space="preserve">几乎无债</t>
        </r>
      </text>
    </comment>
    <comment ref="B9" authorId="0">
      <text>
        <r>
          <rPr>
            <sz val="10"/>
            <rFont val="Noto Sans CJK SC"/>
            <family val="2"/>
          </rPr>
          <t xml:space="preserve">终值法，推算</t>
        </r>
      </text>
    </comment>
  </commentList>
</comments>
</file>

<file path=xl/sharedStrings.xml><?xml version="1.0" encoding="utf-8"?>
<sst xmlns="http://schemas.openxmlformats.org/spreadsheetml/2006/main" count="105" uniqueCount="95">
  <si>
    <r>
      <rPr>
        <b val="true"/>
        <sz val="14"/>
        <color rgb="FF1F4E79"/>
        <rFont val="Arial"/>
        <family val="0"/>
        <charset val="1"/>
      </rPr>
      <t xml:space="preserve">NVIDIA (NVDA)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可调输入；黄底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关键假设）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</si>
  <si>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 FY2027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2026-04-26</t>
    </r>
    <r>
      <rPr>
        <i val="true"/>
        <sz val="10"/>
        <color rgb="FF7F7F7F"/>
        <rFont val="Noto Sans CJK SC"/>
        <family val="2"/>
      </rPr>
      <t xml:space="preserve">）</t>
    </r>
    <r>
      <rPr>
        <i val="true"/>
        <sz val="10"/>
        <color rgb="FF7F7F7F"/>
        <rFont val="Arial"/>
        <family val="0"/>
        <charset val="1"/>
      </rPr>
      <t xml:space="preserve">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2026-06-26</t>
    </r>
    <r>
      <rPr>
        <i val="true"/>
        <sz val="10"/>
        <color rgb="FF7F7F7F"/>
        <rFont val="Noto Sans CJK SC"/>
        <family val="2"/>
      </rPr>
      <t xml:space="preserve">；单位 </t>
    </r>
    <r>
      <rPr>
        <i val="true"/>
        <sz val="10"/>
        <color rgb="FF7F7F7F"/>
        <rFont val="Arial"/>
        <family val="0"/>
        <charset val="1"/>
      </rPr>
      <t xml:space="preserve">$M</t>
    </r>
    <r>
      <rPr>
        <i val="true"/>
        <sz val="10"/>
        <color rgb="FF7F7F7F"/>
        <rFont val="Noto Sans CJK SC"/>
        <family val="2"/>
      </rPr>
      <t xml:space="preserve">、股数 </t>
    </r>
    <r>
      <rPr>
        <i val="true"/>
        <sz val="10"/>
        <color rgb="FF7F7F7F"/>
        <rFont val="Arial"/>
        <family val="0"/>
        <charset val="1"/>
      </rPr>
      <t xml:space="preserve">M</t>
    </r>
    <r>
      <rPr>
        <i val="true"/>
        <sz val="10"/>
        <color rgb="FF7F7F7F"/>
        <rFont val="Noto Sans CJK SC"/>
        <family val="2"/>
      </rPr>
      <t xml:space="preserve">、价格 </t>
    </r>
    <r>
      <rPr>
        <i val="true"/>
        <sz val="10"/>
        <color rgb="FF7F7F7F"/>
        <rFont val="Arial"/>
        <family val="0"/>
        <charset val="1"/>
      </rPr>
      <t xml:space="preserve">$/</t>
    </r>
    <r>
      <rPr>
        <i val="true"/>
        <sz val="10"/>
        <color rgb="FF7F7F7F"/>
        <rFont val="Noto Sans CJK SC"/>
        <family val="2"/>
      </rPr>
      <t xml:space="preserve">股、</t>
    </r>
    <r>
      <rPr>
        <i val="true"/>
        <sz val="10"/>
        <color rgb="FF7F7F7F"/>
        <rFont val="Arial"/>
        <family val="0"/>
        <charset val="1"/>
      </rPr>
      <t xml:space="preserve">EPS $/</t>
    </r>
    <r>
      <rPr>
        <i val="true"/>
        <sz val="10"/>
        <color rgb="FF7F7F7F"/>
        <rFont val="Noto Sans CJK SC"/>
        <family val="2"/>
      </rPr>
      <t xml:space="preserve">股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</si>
  <si>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</si>
  <si>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($/share)</t>
    </r>
  </si>
  <si>
    <r>
      <rPr>
        <sz val="10"/>
        <color rgb="FF000000"/>
        <rFont val="Noto Sans CJK SC"/>
        <family val="2"/>
      </rPr>
      <t xml:space="preserve">摊薄股数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</si>
  <si>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现金</t>
    </r>
    <r>
      <rPr>
        <sz val="10"/>
        <color rgb="FF000000"/>
        <rFont val="Arial"/>
        <family val="0"/>
        <charset val="1"/>
      </rPr>
      <t xml:space="preserve">+</t>
    </r>
    <r>
      <rPr>
        <sz val="10"/>
        <color rgb="FF000000"/>
        <rFont val="Noto Sans CJK SC"/>
        <family val="2"/>
      </rPr>
      <t xml:space="preserve">有价证券 </t>
    </r>
    <r>
      <rPr>
        <sz val="10"/>
        <color rgb="FF000000"/>
        <rFont val="Arial"/>
        <family val="0"/>
        <charset val="1"/>
      </rPr>
      <t xml:space="preserve">($M)</t>
    </r>
  </si>
  <si>
    <r>
      <rPr>
        <sz val="10"/>
        <color rgb="FF000000"/>
        <rFont val="Noto Sans CJK SC"/>
        <family val="2"/>
      </rPr>
      <t xml:space="preserve">债务 </t>
    </r>
    <r>
      <rPr>
        <sz val="10"/>
        <color rgb="FF000000"/>
        <rFont val="Arial"/>
        <family val="0"/>
        <charset val="1"/>
      </rPr>
      <t xml:space="preserve">($M)</t>
    </r>
  </si>
  <si>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($M)</t>
    </r>
  </si>
  <si>
    <r>
      <rPr>
        <sz val="10"/>
        <color rgb="FF000000"/>
        <rFont val="Arial"/>
        <family val="0"/>
        <charset val="1"/>
      </rPr>
      <t xml:space="preserve">FY27E </t>
    </r>
    <r>
      <rPr>
        <sz val="10"/>
        <color rgb="FF000000"/>
        <rFont val="Noto Sans CJK SC"/>
        <family val="2"/>
      </rPr>
      <t xml:space="preserve">非</t>
    </r>
    <r>
      <rPr>
        <sz val="10"/>
        <color rgb="FF000000"/>
        <rFont val="Arial"/>
        <family val="0"/>
        <charset val="1"/>
      </rPr>
      <t xml:space="preserve">GAAP EPS ($)</t>
    </r>
  </si>
  <si>
    <r>
      <rPr>
        <sz val="10"/>
        <color rgb="FF000000"/>
        <rFont val="Arial"/>
        <family val="0"/>
        <charset val="1"/>
      </rPr>
      <t xml:space="preserve">FY28E </t>
    </r>
    <r>
      <rPr>
        <sz val="10"/>
        <color rgb="FF000000"/>
        <rFont val="Noto Sans CJK SC"/>
        <family val="2"/>
      </rPr>
      <t xml:space="preserve">非</t>
    </r>
    <r>
      <rPr>
        <sz val="10"/>
        <color rgb="FF000000"/>
        <rFont val="Arial"/>
        <family val="0"/>
        <charset val="1"/>
      </rPr>
      <t xml:space="preserve">GAAP EPS ($)</t>
    </r>
  </si>
  <si>
    <r>
      <rPr>
        <b val="true"/>
        <sz val="11"/>
        <color rgb="FFFFFFFF"/>
        <rFont val="Noto Sans CJK SC"/>
        <family val="2"/>
      </rPr>
      <t xml:space="preserve">情景假设（每股盈利 </t>
    </r>
    <r>
      <rPr>
        <b val="true"/>
        <sz val="11"/>
        <color rgb="FFFFFFFF"/>
        <rFont val="Arial"/>
        <family val="0"/>
        <charset val="1"/>
      </rPr>
      <t xml:space="preserve">× </t>
    </r>
    <r>
      <rPr>
        <b val="true"/>
        <sz val="11"/>
        <color rgb="FFFFFFFF"/>
        <rFont val="Noto Sans CJK SC"/>
        <family val="2"/>
      </rPr>
      <t xml:space="preserve">市盈率）</t>
    </r>
  </si>
  <si>
    <t xml:space="preserve">情景</t>
  </si>
  <si>
    <r>
      <rPr>
        <b val="true"/>
        <sz val="11"/>
        <color rgb="FFFFFFFF"/>
        <rFont val="Noto Sans CJK SC"/>
        <family val="2"/>
      </rPr>
      <t xml:space="preserve">非</t>
    </r>
    <r>
      <rPr>
        <b val="true"/>
        <sz val="11"/>
        <color rgb="FFFFFFFF"/>
        <rFont val="Arial"/>
        <family val="0"/>
        <charset val="1"/>
      </rPr>
      <t xml:space="preserve">GAAP EPS($)</t>
    </r>
  </si>
  <si>
    <r>
      <rPr>
        <b val="true"/>
        <sz val="11"/>
        <color rgb="FFFFFFFF"/>
        <rFont val="Noto Sans CJK SC"/>
        <family val="2"/>
      </rPr>
      <t xml:space="preserve">市盈率 </t>
    </r>
    <r>
      <rPr>
        <b val="true"/>
        <sz val="11"/>
        <color rgb="FFFFFFFF"/>
        <rFont val="Arial"/>
        <family val="0"/>
        <charset val="1"/>
      </rPr>
      <t xml:space="preserve">PE</t>
    </r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</si>
  <si>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</si>
  <si>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 (FY28E)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</si>
  <si>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 (FY28E)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</si>
  <si>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 (FY27E)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</si>
  <si>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EPS</t>
    </r>
    <r>
      <rPr>
        <i val="true"/>
        <sz val="10"/>
        <color rgb="FF7F7F7F"/>
        <rFont val="Noto Sans CJK SC"/>
        <family val="2"/>
      </rPr>
      <t xml:space="preserve">、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、概率均为推算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模型化口径，公司未披露。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</si>
  <si>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</t>
    </r>
    <r>
      <rPr>
        <b val="true"/>
        <sz val="14"/>
        <color rgb="FF1F4E79"/>
        <rFont val="Arial"/>
        <family val="0"/>
        <charset val="1"/>
      </rPr>
      <t xml:space="preserve">GAAP </t>
    </r>
    <r>
      <rPr>
        <b val="true"/>
        <sz val="14"/>
        <color rgb="FF1F4E79"/>
        <rFont val="Noto Sans CJK SC"/>
        <family val="2"/>
      </rPr>
      <t xml:space="preserve">口径；</t>
    </r>
    <r>
      <rPr>
        <b val="true"/>
        <sz val="14"/>
        <color rgb="FF1F4E79"/>
        <rFont val="Arial"/>
        <family val="0"/>
        <charset val="1"/>
      </rPr>
      <t xml:space="preserve">NVDA </t>
    </r>
    <r>
      <rPr>
        <b val="true"/>
        <sz val="14"/>
        <color rgb="FF1F4E79"/>
        <rFont val="Noto Sans CJK SC"/>
        <family val="2"/>
      </rPr>
      <t xml:space="preserve">财年 </t>
    </r>
    <r>
      <rPr>
        <b val="true"/>
        <sz val="14"/>
        <color rgb="FF1F4E79"/>
        <rFont val="Arial"/>
        <family val="0"/>
        <charset val="1"/>
      </rPr>
      <t xml:space="preserve">1 </t>
    </r>
    <r>
      <rPr>
        <b val="true"/>
        <sz val="14"/>
        <color rgb="FF1F4E79"/>
        <rFont val="Noto Sans CJK SC"/>
        <family val="2"/>
      </rPr>
      <t xml:space="preserve">月结束）</t>
    </r>
  </si>
  <si>
    <r>
      <rPr>
        <i val="true"/>
        <sz val="10"/>
        <color rgb="FF7F7F7F"/>
        <rFont val="Noto Sans CJK SC"/>
        <family val="2"/>
      </rPr>
      <t xml:space="preserve">来源：</t>
    </r>
    <r>
      <rPr>
        <i val="true"/>
        <sz val="10"/>
        <color rgb="FF7F7F7F"/>
        <rFont val="Arial"/>
        <family val="0"/>
        <charset val="1"/>
      </rPr>
      <t xml:space="preserve">NVDA 10-Q/8-K</t>
    </r>
    <r>
      <rPr>
        <i val="true"/>
        <sz val="10"/>
        <color rgb="FF7F7F7F"/>
        <rFont val="Noto Sans CJK SC"/>
        <family val="2"/>
      </rPr>
      <t xml:space="preserve">（经 </t>
    </r>
    <r>
      <rPr>
        <i val="true"/>
        <sz val="10"/>
        <color rgb="FF7F7F7F"/>
        <rFont val="Arial"/>
        <family val="0"/>
        <charset val="1"/>
      </rPr>
      <t xml:space="preserve">stockanalysis/Fiscal.ai </t>
    </r>
    <r>
      <rPr>
        <i val="true"/>
        <sz val="10"/>
        <color rgb="FF7F7F7F"/>
        <rFont val="Noto Sans CJK SC"/>
        <family val="2"/>
      </rPr>
      <t xml:space="preserve">标准化）。均为已披露实际值，非模型。</t>
    </r>
  </si>
  <si>
    <t xml:space="preserve">($M)</t>
  </si>
  <si>
    <t xml:space="preserve">FQ2'24</t>
  </si>
  <si>
    <t xml:space="preserve">FQ3'24</t>
  </si>
  <si>
    <t xml:space="preserve">FQ4'24</t>
  </si>
  <si>
    <t xml:space="preserve">FQ1'25</t>
  </si>
  <si>
    <t xml:space="preserve">FQ2'25</t>
  </si>
  <si>
    <t xml:space="preserve">FQ3'25</t>
  </si>
  <si>
    <t xml:space="preserve">FQ4'25</t>
  </si>
  <si>
    <t xml:space="preserve">FQ1'26</t>
  </si>
  <si>
    <t xml:space="preserve">FQ2'26</t>
  </si>
  <si>
    <t xml:space="preserve">FQ3'26</t>
  </si>
  <si>
    <t xml:space="preserve">FQ4'26</t>
  </si>
  <si>
    <t xml:space="preserve">FQ1'27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</si>
  <si>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</si>
  <si>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</si>
  <si>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毛利率</t>
    </r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</si>
  <si>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</t>
    </r>
  </si>
  <si>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经营利润率</t>
    </r>
  </si>
  <si>
    <t xml:space="preserve">净利</t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</si>
  <si>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</t>
    </r>
  </si>
  <si>
    <r>
      <rPr>
        <sz val="10"/>
        <color rgb="FF000000"/>
        <rFont val="Noto Sans CJK SC"/>
        <family val="2"/>
      </rPr>
      <t xml:space="preserve">自由现金流 </t>
    </r>
    <r>
      <rPr>
        <sz val="10"/>
        <color rgb="FF000000"/>
        <rFont val="Arial"/>
        <family val="0"/>
        <charset val="1"/>
      </rPr>
      <t xml:space="preserve">FCF</t>
    </r>
  </si>
  <si>
    <r>
      <rPr>
        <i val="true"/>
        <sz val="10"/>
        <color rgb="FF7F7F7F"/>
        <rFont val="Noto Sans CJK SC"/>
        <family val="2"/>
      </rPr>
      <t xml:space="preserve">看点：营收从 </t>
    </r>
    <r>
      <rPr>
        <i val="true"/>
        <sz val="10"/>
        <color rgb="FF7F7F7F"/>
        <rFont val="Arial"/>
        <family val="0"/>
        <charset val="1"/>
      </rPr>
      <t xml:space="preserve">$135</t>
    </r>
    <r>
      <rPr>
        <i val="true"/>
        <sz val="10"/>
        <color rgb="FF7F7F7F"/>
        <rFont val="Noto Sans CJK SC"/>
        <family val="2"/>
      </rPr>
      <t xml:space="preserve">亿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季 增至 </t>
    </r>
    <r>
      <rPr>
        <i val="true"/>
        <sz val="10"/>
        <color rgb="FF7F7F7F"/>
        <rFont val="Arial"/>
        <family val="0"/>
        <charset val="1"/>
      </rPr>
      <t xml:space="preserve">$816</t>
    </r>
    <r>
      <rPr>
        <i val="true"/>
        <sz val="10"/>
        <color rgb="FF7F7F7F"/>
        <rFont val="Noto Sans CJK SC"/>
        <family val="2"/>
      </rPr>
      <t xml:space="preserve">亿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季（约 </t>
    </r>
    <r>
      <rPr>
        <i val="true"/>
        <sz val="10"/>
        <color rgb="FF7F7F7F"/>
        <rFont val="Arial"/>
        <family val="0"/>
        <charset val="1"/>
      </rPr>
      <t xml:space="preserve">6 </t>
    </r>
    <r>
      <rPr>
        <i val="true"/>
        <sz val="10"/>
        <color rgb="FF7F7F7F"/>
        <rFont val="Noto Sans CJK SC"/>
        <family val="2"/>
      </rPr>
      <t xml:space="preserve">倍）；</t>
    </r>
    <r>
      <rPr>
        <i val="true"/>
        <sz val="10"/>
        <color rgb="FF7F7F7F"/>
        <rFont val="Arial"/>
        <family val="0"/>
        <charset val="1"/>
      </rPr>
      <t xml:space="preserve">GAAP </t>
    </r>
    <r>
      <rPr>
        <i val="true"/>
        <sz val="10"/>
        <color rgb="FF7F7F7F"/>
        <rFont val="Noto Sans CJK SC"/>
        <family val="2"/>
      </rPr>
      <t xml:space="preserve">经营利润率长期稳在 </t>
    </r>
    <r>
      <rPr>
        <i val="true"/>
        <sz val="10"/>
        <color rgb="FF7F7F7F"/>
        <rFont val="Arial"/>
        <family val="0"/>
        <charset val="1"/>
      </rPr>
      <t xml:space="preserve">60%+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</si>
  <si>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i val="true"/>
        <sz val="10"/>
        <color rgb="FFC00000"/>
        <rFont val="Noto Sans CJK SC"/>
        <family val="2"/>
      </rPr>
      <t xml:space="preserve">异常项①：</t>
    </r>
    <r>
      <rPr>
        <i val="true"/>
        <sz val="10"/>
        <color rgb="FFC00000"/>
        <rFont val="Arial"/>
        <family val="0"/>
        <charset val="1"/>
      </rPr>
      <t xml:space="preserve">FQ1'26(Apr'25) </t>
    </r>
    <r>
      <rPr>
        <i val="true"/>
        <sz val="10"/>
        <color rgb="FFC00000"/>
        <rFont val="Noto Sans CJK SC"/>
        <family val="2"/>
      </rPr>
      <t xml:space="preserve">毛利率骤降至 </t>
    </r>
    <r>
      <rPr>
        <i val="true"/>
        <sz val="10"/>
        <color rgb="FFC00000"/>
        <rFont val="Arial"/>
        <family val="0"/>
        <charset val="1"/>
      </rPr>
      <t xml:space="preserve">60.5%</t>
    </r>
    <r>
      <rPr>
        <i val="true"/>
        <sz val="10"/>
        <color rgb="FFC00000"/>
        <rFont val="Noto Sans CJK SC"/>
        <family val="2"/>
      </rPr>
      <t xml:space="preserve">，系 </t>
    </r>
    <r>
      <rPr>
        <i val="true"/>
        <sz val="10"/>
        <color rgb="FFC00000"/>
        <rFont val="Arial"/>
        <family val="0"/>
        <charset val="1"/>
      </rPr>
      <t xml:space="preserve">H20 </t>
    </r>
    <r>
      <rPr>
        <i val="true"/>
        <sz val="10"/>
        <color rgb="FFC00000"/>
        <rFont val="Noto Sans CJK SC"/>
        <family val="2"/>
      </rPr>
      <t xml:space="preserve">对华库存减记约 </t>
    </r>
    <r>
      <rPr>
        <i val="true"/>
        <sz val="10"/>
        <color rgb="FFC00000"/>
        <rFont val="Arial"/>
        <family val="0"/>
        <charset val="1"/>
      </rPr>
      <t xml:space="preserve">$45</t>
    </r>
    <r>
      <rPr>
        <i val="true"/>
        <sz val="10"/>
        <color rgb="FFC00000"/>
        <rFont val="Noto Sans CJK SC"/>
        <family val="2"/>
      </rPr>
      <t xml:space="preserve">亿一次性拖累。</t>
    </r>
  </si>
  <si>
    <r>
      <rPr>
        <i val="true"/>
        <sz val="10"/>
        <color rgb="FFC00000"/>
        <rFont val="Noto Sans CJK SC"/>
        <family val="2"/>
      </rPr>
      <t xml:space="preserve">异常项②：</t>
    </r>
    <r>
      <rPr>
        <i val="true"/>
        <sz val="10"/>
        <color rgb="FFC00000"/>
        <rFont val="Arial"/>
        <family val="0"/>
        <charset val="1"/>
      </rPr>
      <t xml:space="preserve">FQ1'27(Apr'26) </t>
    </r>
    <r>
      <rPr>
        <i val="true"/>
        <sz val="10"/>
        <color rgb="FFC00000"/>
        <rFont val="Noto Sans CJK SC"/>
        <family val="2"/>
      </rPr>
      <t xml:space="preserve">净利 </t>
    </r>
    <r>
      <rPr>
        <i val="true"/>
        <sz val="10"/>
        <color rgb="FFC00000"/>
        <rFont val="Arial"/>
        <family val="0"/>
        <charset val="1"/>
      </rPr>
      <t xml:space="preserve">$583</t>
    </r>
    <r>
      <rPr>
        <i val="true"/>
        <sz val="10"/>
        <color rgb="FFC00000"/>
        <rFont val="Noto Sans CJK SC"/>
        <family val="2"/>
      </rPr>
      <t xml:space="preserve">亿含约 </t>
    </r>
    <r>
      <rPr>
        <i val="true"/>
        <sz val="10"/>
        <color rgb="FFC00000"/>
        <rFont val="Arial"/>
        <family val="0"/>
        <charset val="1"/>
      </rPr>
      <t xml:space="preserve">$164</t>
    </r>
    <r>
      <rPr>
        <i val="true"/>
        <sz val="10"/>
        <color rgb="FFC00000"/>
        <rFont val="Noto Sans CJK SC"/>
        <family val="2"/>
      </rPr>
      <t xml:space="preserve">亿非经营投资收益</t>
    </r>
    <r>
      <rPr>
        <i val="true"/>
        <sz val="10"/>
        <color rgb="FFC00000"/>
        <rFont val="Arial"/>
        <family val="0"/>
        <charset val="1"/>
      </rPr>
      <t xml:space="preserve">(</t>
    </r>
    <r>
      <rPr>
        <i val="true"/>
        <sz val="10"/>
        <color rgb="FFC00000"/>
        <rFont val="Noto Sans CJK SC"/>
        <family val="2"/>
      </rPr>
      <t xml:space="preserve">一次性</t>
    </r>
    <r>
      <rPr>
        <i val="true"/>
        <sz val="10"/>
        <color rgb="FFC00000"/>
        <rFont val="Arial"/>
        <family val="0"/>
        <charset val="1"/>
      </rPr>
      <t xml:space="preserve">)</t>
    </r>
    <r>
      <rPr>
        <i val="true"/>
        <sz val="10"/>
        <color rgb="FFC00000"/>
        <rFont val="Noto Sans CJK SC"/>
        <family val="2"/>
      </rPr>
      <t xml:space="preserve">；核心经营利润为 </t>
    </r>
    <r>
      <rPr>
        <i val="true"/>
        <sz val="10"/>
        <color rgb="FFC00000"/>
        <rFont val="Arial"/>
        <family val="0"/>
        <charset val="1"/>
      </rPr>
      <t xml:space="preserve">$535</t>
    </r>
    <r>
      <rPr>
        <i val="true"/>
        <sz val="10"/>
        <color rgb="FFC00000"/>
        <rFont val="Noto Sans CJK SC"/>
        <family val="2"/>
      </rPr>
      <t xml:space="preserve">亿。</t>
    </r>
  </si>
  <si>
    <r>
      <rPr>
        <b val="true"/>
        <sz val="14"/>
        <color rgb="FF1F4E79"/>
        <rFont val="Noto Sans CJK SC"/>
        <family val="2"/>
      </rPr>
      <t xml:space="preserve">年度损益模型（模型化口径；</t>
    </r>
    <r>
      <rPr>
        <b val="true"/>
        <sz val="14"/>
        <color rgb="FF1F4E79"/>
        <rFont val="Arial"/>
        <family val="0"/>
        <charset val="1"/>
      </rPr>
      <t xml:space="preserve">FY26A </t>
    </r>
    <r>
      <rPr>
        <b val="true"/>
        <sz val="14"/>
        <color rgb="FF1F4E79"/>
        <rFont val="Noto Sans CJK SC"/>
        <family val="2"/>
      </rPr>
      <t xml:space="preserve">为实际，</t>
    </r>
    <r>
      <rPr>
        <b val="true"/>
        <sz val="14"/>
        <color rgb="FF1F4E79"/>
        <rFont val="Arial"/>
        <family val="0"/>
        <charset val="1"/>
      </rPr>
      <t xml:space="preserve">FY27 </t>
    </r>
    <r>
      <rPr>
        <b val="true"/>
        <sz val="14"/>
        <color rgb="FF1F4E79"/>
        <rFont val="Noto Sans CJK SC"/>
        <family val="2"/>
      </rPr>
      <t xml:space="preserve">部分含指引；今年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</t>
    </r>
    <r>
      <rPr>
        <b val="true"/>
        <sz val="14"/>
        <color rgb="FF1F4E79"/>
        <rFont val="Arial"/>
        <family val="0"/>
        <charset val="1"/>
      </rPr>
      <t xml:space="preserve">=FY27E/28E/29E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</si>
  <si>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NVDA </t>
    </r>
    <r>
      <rPr>
        <i val="true"/>
        <sz val="10"/>
        <color rgb="FF7F7F7F"/>
        <rFont val="Noto Sans CJK SC"/>
        <family val="2"/>
      </rPr>
      <t xml:space="preserve">财年 </t>
    </r>
    <r>
      <rPr>
        <i val="true"/>
        <sz val="10"/>
        <color rgb="FF7F7F7F"/>
        <rFont val="Arial"/>
        <family val="0"/>
        <charset val="1"/>
      </rPr>
      <t xml:space="preserve">1 </t>
    </r>
    <r>
      <rPr>
        <i val="true"/>
        <sz val="10"/>
        <color rgb="FF7F7F7F"/>
        <rFont val="Noto Sans CJK SC"/>
        <family val="2"/>
      </rPr>
      <t xml:space="preserve">月结束（</t>
    </r>
    <r>
      <rPr>
        <i val="true"/>
        <sz val="10"/>
        <color rgb="FF7F7F7F"/>
        <rFont val="Arial"/>
        <family val="0"/>
        <charset val="1"/>
      </rPr>
      <t xml:space="preserve">FY27≈</t>
    </r>
    <r>
      <rPr>
        <i val="true"/>
        <sz val="10"/>
        <color rgb="FF7F7F7F"/>
        <rFont val="Noto Sans CJK SC"/>
        <family val="2"/>
      </rPr>
      <t xml:space="preserve">日历</t>
    </r>
    <r>
      <rPr>
        <i val="true"/>
        <sz val="10"/>
        <color rgb="FF7F7F7F"/>
        <rFont val="Arial"/>
        <family val="0"/>
        <charset val="1"/>
      </rPr>
      <t xml:space="preserve">2026</t>
    </r>
    <r>
      <rPr>
        <i val="true"/>
        <sz val="10"/>
        <color rgb="FF7F7F7F"/>
        <rFont val="Noto Sans CJK SC"/>
        <family val="2"/>
      </rPr>
      <t xml:space="preserve">）。</t>
    </r>
  </si>
  <si>
    <t xml:space="preserve">($M / $)</t>
  </si>
  <si>
    <t xml:space="preserve">FY26A</t>
  </si>
  <si>
    <t xml:space="preserve">FY27E</t>
  </si>
  <si>
    <t xml:space="preserve">FY28E</t>
  </si>
  <si>
    <t xml:space="preserve">FY29E</t>
  </si>
  <si>
    <t xml:space="preserve">FY30E</t>
  </si>
  <si>
    <r>
      <rPr>
        <sz val="10"/>
        <color rgb="FF000000"/>
        <rFont val="Arial"/>
        <family val="0"/>
        <charset val="1"/>
      </rPr>
      <t xml:space="preserve">YoY </t>
    </r>
    <r>
      <rPr>
        <sz val="10"/>
        <color rgb="FF000000"/>
        <rFont val="Noto Sans CJK SC"/>
        <family val="2"/>
      </rPr>
      <t xml:space="preserve">增速</t>
    </r>
  </si>
  <si>
    <r>
      <rPr>
        <sz val="10"/>
        <color rgb="FF000000"/>
        <rFont val="Noto Sans CJK SC"/>
        <family val="2"/>
      </rPr>
      <t xml:space="preserve">非</t>
    </r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净利率</t>
    </r>
  </si>
  <si>
    <r>
      <rPr>
        <sz val="10"/>
        <color rgb="FF000000"/>
        <rFont val="Noto Sans CJK SC"/>
        <family val="2"/>
      </rPr>
      <t xml:space="preserve">非</t>
    </r>
    <r>
      <rPr>
        <sz val="10"/>
        <color rgb="FF000000"/>
        <rFont val="Arial"/>
        <family val="0"/>
        <charset val="1"/>
      </rPr>
      <t xml:space="preserve">GAAP </t>
    </r>
    <r>
      <rPr>
        <sz val="10"/>
        <color rgb="FF000000"/>
        <rFont val="Noto Sans CJK SC"/>
        <family val="2"/>
      </rPr>
      <t xml:space="preserve">净利</t>
    </r>
  </si>
  <si>
    <r>
      <rPr>
        <sz val="10"/>
        <color rgb="FF000000"/>
        <rFont val="Noto Sans CJK SC"/>
        <family val="2"/>
      </rPr>
      <t xml:space="preserve">摊薄股数</t>
    </r>
    <r>
      <rPr>
        <sz val="10"/>
        <color rgb="FF000000"/>
        <rFont val="Arial"/>
        <family val="0"/>
        <charset val="1"/>
      </rPr>
      <t xml:space="preserve">(M)</t>
    </r>
  </si>
  <si>
    <r>
      <rPr>
        <b val="true"/>
        <sz val="10"/>
        <color rgb="FF000000"/>
        <rFont val="Noto Sans CJK SC"/>
        <family val="2"/>
      </rPr>
      <t xml:space="preserve">非</t>
    </r>
    <r>
      <rPr>
        <b val="true"/>
        <sz val="10"/>
        <color rgb="FF000000"/>
        <rFont val="Arial"/>
        <family val="0"/>
        <charset val="1"/>
      </rPr>
      <t xml:space="preserve">GAAP EPS</t>
    </r>
  </si>
  <si>
    <r>
      <rPr>
        <i val="true"/>
        <sz val="10"/>
        <color rgb="FF7F7F7F"/>
        <rFont val="Noto Sans CJK SC"/>
        <family val="2"/>
      </rPr>
      <t xml:space="preserve">预测逻辑：</t>
    </r>
    <r>
      <rPr>
        <i val="true"/>
        <sz val="10"/>
        <color rgb="FF7F7F7F"/>
        <rFont val="Arial"/>
        <family val="0"/>
        <charset val="1"/>
      </rPr>
      <t xml:space="preserve">FY27E ~$3800</t>
    </r>
    <r>
      <rPr>
        <i val="true"/>
        <sz val="10"/>
        <color rgb="FF7F7F7F"/>
        <rFont val="Noto Sans CJK SC"/>
        <family val="2"/>
      </rPr>
      <t xml:space="preserve">亿</t>
    </r>
    <r>
      <rPr>
        <i val="true"/>
        <sz val="10"/>
        <color rgb="FF7F7F7F"/>
        <rFont val="Arial"/>
        <family val="0"/>
        <charset val="1"/>
      </rPr>
      <t xml:space="preserve">(+55%)/FY28E ~$4700</t>
    </r>
    <r>
      <rPr>
        <i val="true"/>
        <sz val="10"/>
        <color rgb="FF7F7F7F"/>
        <rFont val="Noto Sans CJK SC"/>
        <family val="2"/>
      </rPr>
      <t xml:space="preserve">亿</t>
    </r>
    <r>
      <rPr>
        <i val="true"/>
        <sz val="10"/>
        <color rgb="FF7F7F7F"/>
        <rFont val="Arial"/>
        <family val="0"/>
        <charset val="1"/>
      </rPr>
      <t xml:space="preserve">(+24%)/FY29E ~$5400</t>
    </r>
    <r>
      <rPr>
        <i val="true"/>
        <sz val="10"/>
        <color rgb="FF7F7F7F"/>
        <rFont val="Noto Sans CJK SC"/>
        <family val="2"/>
      </rPr>
      <t xml:space="preserve">亿</t>
    </r>
    <r>
      <rPr>
        <i val="true"/>
        <sz val="10"/>
        <color rgb="FF7F7F7F"/>
        <rFont val="Arial"/>
        <family val="0"/>
        <charset val="1"/>
      </rPr>
      <t xml:space="preserve">(+15%)</t>
    </r>
    <r>
      <rPr>
        <i val="true"/>
        <sz val="10"/>
        <color rgb="FF7F7F7F"/>
        <rFont val="Noto Sans CJK SC"/>
        <family val="2"/>
      </rPr>
      <t xml:space="preserve">；毛利率企稳 </t>
    </r>
    <r>
      <rPr>
        <i val="true"/>
        <sz val="10"/>
        <color rgb="FF7F7F7F"/>
        <rFont val="Arial"/>
        <family val="0"/>
        <charset val="1"/>
      </rPr>
      <t xml:space="preserve">73–75%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</si>
  <si>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b val="true"/>
        <sz val="14"/>
        <color rgb="FF1F4E79"/>
        <rFont val="Arial"/>
        <family val="0"/>
        <charset val="1"/>
      </rPr>
      <t xml:space="preserve">DCF</t>
    </r>
    <r>
      <rPr>
        <b val="true"/>
        <sz val="14"/>
        <color rgb="FF1F4E79"/>
        <rFont val="Noto Sans CJK SC"/>
        <family val="2"/>
      </rPr>
      <t xml:space="preserve">（</t>
    </r>
    <r>
      <rPr>
        <b val="true"/>
        <sz val="14"/>
        <color rgb="FF1F4E79"/>
        <rFont val="Arial"/>
        <family val="0"/>
        <charset val="1"/>
      </rPr>
      <t xml:space="preserve">FCF </t>
    </r>
    <r>
      <rPr>
        <b val="true"/>
        <sz val="14"/>
        <color rgb="FF1F4E79"/>
        <rFont val="Noto Sans CJK SC"/>
        <family val="2"/>
      </rPr>
      <t xml:space="preserve">法 </t>
    </r>
    <r>
      <rPr>
        <b val="true"/>
        <sz val="14"/>
        <color rgb="FF1F4E79"/>
        <rFont val="Arial"/>
        <family val="0"/>
        <charset val="1"/>
      </rPr>
      <t xml:space="preserve">· </t>
    </r>
    <r>
      <rPr>
        <b val="true"/>
        <sz val="14"/>
        <color rgb="FF1F4E79"/>
        <rFont val="Noto Sans CJK SC"/>
        <family val="2"/>
      </rPr>
      <t xml:space="preserve">退出 </t>
    </r>
    <r>
      <rPr>
        <b val="true"/>
        <sz val="14"/>
        <color rgb="FF1F4E79"/>
        <rFont val="Arial"/>
        <family val="0"/>
        <charset val="1"/>
      </rPr>
      <t xml:space="preserve">FCF </t>
    </r>
    <r>
      <rPr>
        <b val="true"/>
        <sz val="14"/>
        <color rgb="FF1F4E79"/>
        <rFont val="Noto Sans CJK SC"/>
        <family val="2"/>
      </rPr>
      <t xml:space="preserve">倍数终值 </t>
    </r>
    <r>
      <rPr>
        <b val="true"/>
        <sz val="14"/>
        <color rgb="FF1F4E79"/>
        <rFont val="Arial"/>
        <family val="0"/>
        <charset val="1"/>
      </rPr>
      <t xml:space="preserve">· </t>
    </r>
    <r>
      <rPr>
        <b val="true"/>
        <sz val="14"/>
        <color rgb="FF1F4E79"/>
        <rFont val="Noto Sans CJK SC"/>
        <family val="2"/>
      </rPr>
      <t xml:space="preserve">模型化口径）</t>
    </r>
  </si>
  <si>
    <r>
      <rPr>
        <i val="true"/>
        <sz val="10"/>
        <color rgb="FF7F7F7F"/>
        <rFont val="Arial"/>
        <family val="0"/>
        <charset val="1"/>
      </rPr>
      <t xml:space="preserve">NVDA </t>
    </r>
    <r>
      <rPr>
        <i val="true"/>
        <sz val="10"/>
        <color rgb="FF7F7F7F"/>
        <rFont val="Noto Sans CJK SC"/>
        <family val="2"/>
      </rPr>
      <t xml:space="preserve">自由现金流极强（年化约 </t>
    </r>
    <r>
      <rPr>
        <i val="true"/>
        <sz val="10"/>
        <color rgb="FF7F7F7F"/>
        <rFont val="Arial"/>
        <family val="0"/>
        <charset val="1"/>
      </rPr>
      <t xml:space="preserve">$200B</t>
    </r>
    <r>
      <rPr>
        <i val="true"/>
        <sz val="10"/>
        <color rgb="FF7F7F7F"/>
        <rFont val="Noto Sans CJK SC"/>
        <family val="2"/>
      </rPr>
      <t xml:space="preserve">）。蓝色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</si>
  <si>
    <r>
      <rPr>
        <b val="true"/>
        <sz val="11"/>
        <color rgb="FFFFFFFF"/>
        <rFont val="Arial"/>
        <family val="0"/>
        <charset val="1"/>
      </rPr>
      <t xml:space="preserve">WACC </t>
    </r>
    <r>
      <rPr>
        <b val="true"/>
        <sz val="11"/>
        <color rgb="FFFFFFFF"/>
        <rFont val="Noto Sans CJK SC"/>
        <family val="2"/>
      </rPr>
      <t xml:space="preserve">分解</t>
    </r>
  </si>
  <si>
    <r>
      <rPr>
        <sz val="10"/>
        <color rgb="FF000000"/>
        <rFont val="Noto Sans CJK SC"/>
        <family val="2"/>
      </rPr>
      <t xml:space="preserve">无风险利率 </t>
    </r>
    <r>
      <rPr>
        <sz val="10"/>
        <color rgb="FF000000"/>
        <rFont val="Arial"/>
        <family val="0"/>
        <charset val="1"/>
      </rPr>
      <t xml:space="preserve">Rf</t>
    </r>
  </si>
  <si>
    <t xml:space="preserve">Beta</t>
  </si>
  <si>
    <r>
      <rPr>
        <sz val="10"/>
        <color rgb="FF000000"/>
        <rFont val="Noto Sans CJK SC"/>
        <family val="2"/>
      </rPr>
      <t xml:space="preserve">股权风险溢价 </t>
    </r>
    <r>
      <rPr>
        <sz val="10"/>
        <color rgb="FF000000"/>
        <rFont val="Arial"/>
        <family val="0"/>
        <charset val="1"/>
      </rPr>
      <t xml:space="preserve">ERP</t>
    </r>
  </si>
  <si>
    <r>
      <rPr>
        <sz val="10"/>
        <color rgb="FF000000"/>
        <rFont val="Arial"/>
        <family val="0"/>
        <charset val="1"/>
      </rPr>
      <t xml:space="preserve">WACC</t>
    </r>
    <r>
      <rPr>
        <sz val="10"/>
        <color rgb="FF000000"/>
        <rFont val="Noto Sans CJK SC"/>
        <family val="2"/>
      </rPr>
      <t xml:space="preserve">（近乎全股权）</t>
    </r>
  </si>
  <si>
    <r>
      <rPr>
        <sz val="10"/>
        <color rgb="FF000000"/>
        <rFont val="Noto Sans CJK SC"/>
        <family val="2"/>
      </rPr>
      <t xml:space="preserve">退出 </t>
    </r>
    <r>
      <rPr>
        <sz val="10"/>
        <color rgb="FF000000"/>
        <rFont val="Arial"/>
        <family val="0"/>
        <charset val="1"/>
      </rPr>
      <t xml:space="preserve">FCF </t>
    </r>
    <r>
      <rPr>
        <sz val="10"/>
        <color rgb="FF000000"/>
        <rFont val="Noto Sans CJK SC"/>
        <family val="2"/>
      </rPr>
      <t xml:space="preserve">倍数</t>
    </r>
  </si>
  <si>
    <t xml:space="preserve">FY31E</t>
  </si>
  <si>
    <t xml:space="preserve">FY32E</t>
  </si>
  <si>
    <t xml:space="preserve">FY33E</t>
  </si>
  <si>
    <r>
      <rPr>
        <sz val="10"/>
        <color rgb="FF000000"/>
        <rFont val="Noto Sans CJK SC"/>
        <family val="2"/>
      </rPr>
      <t xml:space="preserve">折现期 </t>
    </r>
    <r>
      <rPr>
        <sz val="10"/>
        <color rgb="FF000000"/>
        <rFont val="Arial"/>
        <family val="0"/>
        <charset val="1"/>
      </rPr>
      <t xml:space="preserve">t</t>
    </r>
  </si>
  <si>
    <t xml:space="preserve">自由现金流</t>
  </si>
  <si>
    <t xml:space="preserve">折现因子</t>
  </si>
  <si>
    <t xml:space="preserve">PV(FCF)</t>
  </si>
  <si>
    <r>
      <rPr>
        <sz val="10"/>
        <color rgb="FF000000"/>
        <rFont val="Arial"/>
        <family val="0"/>
        <charset val="1"/>
      </rPr>
      <t xml:space="preserve">PV(FCF) </t>
    </r>
    <r>
      <rPr>
        <sz val="10"/>
        <color rgb="FF000000"/>
        <rFont val="Noto Sans CJK SC"/>
        <family val="2"/>
      </rPr>
      <t xml:space="preserve">合计</t>
    </r>
  </si>
  <si>
    <r>
      <rPr>
        <sz val="10"/>
        <color rgb="FF000000"/>
        <rFont val="Noto Sans CJK SC"/>
        <family val="2"/>
      </rPr>
      <t xml:space="preserve">终值 </t>
    </r>
    <r>
      <rPr>
        <sz val="10"/>
        <color rgb="FF000000"/>
        <rFont val="Arial"/>
        <family val="0"/>
        <charset val="1"/>
      </rPr>
      <t xml:space="preserve">TV = FCF₃₃ × </t>
    </r>
    <r>
      <rPr>
        <sz val="10"/>
        <color rgb="FF000000"/>
        <rFont val="Noto Sans CJK SC"/>
        <family val="2"/>
      </rPr>
      <t xml:space="preserve">退出倍数</t>
    </r>
  </si>
  <si>
    <r>
      <rPr>
        <sz val="10"/>
        <color rgb="FF000000"/>
        <rFont val="Arial"/>
        <family val="0"/>
        <charset val="1"/>
      </rPr>
      <t xml:space="preserve">PV(</t>
    </r>
    <r>
      <rPr>
        <sz val="10"/>
        <color rgb="FF000000"/>
        <rFont val="Noto Sans CJK SC"/>
        <family val="2"/>
      </rPr>
      <t xml:space="preserve">终值</t>
    </r>
    <r>
      <rPr>
        <sz val="10"/>
        <color rgb="FF000000"/>
        <rFont val="Arial"/>
        <family val="0"/>
        <charset val="1"/>
      </rPr>
      <t xml:space="preserve">)</t>
    </r>
  </si>
  <si>
    <r>
      <rPr>
        <b val="true"/>
        <sz val="10"/>
        <color rgb="FF000000"/>
        <rFont val="Noto Sans CJK SC"/>
        <family val="2"/>
      </rPr>
      <t xml:space="preserve">企业价值 </t>
    </r>
    <r>
      <rPr>
        <b val="true"/>
        <sz val="10"/>
        <color rgb="FF000000"/>
        <rFont val="Arial"/>
        <family val="0"/>
        <charset val="1"/>
      </rPr>
      <t xml:space="preserve">EV</t>
    </r>
  </si>
  <si>
    <r>
      <rPr>
        <sz val="10"/>
        <color rgb="FF000000"/>
        <rFont val="Arial"/>
        <family val="0"/>
        <charset val="1"/>
      </rPr>
      <t xml:space="preserve">+ </t>
    </r>
    <r>
      <rPr>
        <sz val="10"/>
        <color rgb="FF000000"/>
        <rFont val="Noto Sans CJK SC"/>
        <family val="2"/>
      </rPr>
      <t xml:space="preserve">净现金</t>
    </r>
  </si>
  <si>
    <t xml:space="preserve">股权价值</t>
  </si>
  <si>
    <r>
      <rPr>
        <b val="true"/>
        <sz val="10"/>
        <color rgb="FF000000"/>
        <rFont val="Noto Sans CJK SC"/>
        <family val="2"/>
      </rPr>
      <t xml:space="preserve">每股价值 </t>
    </r>
    <r>
      <rPr>
        <b val="true"/>
        <sz val="10"/>
        <color rgb="FF000000"/>
        <rFont val="Arial"/>
        <family val="0"/>
        <charset val="1"/>
      </rPr>
      <t xml:space="preserve">($)</t>
    </r>
  </si>
  <si>
    <r>
      <rPr>
        <i val="true"/>
        <sz val="10"/>
        <color rgb="FF7F7F7F"/>
        <rFont val="Noto Sans CJK SC"/>
        <family val="2"/>
      </rPr>
      <t xml:space="preserve">备注：退出 </t>
    </r>
    <r>
      <rPr>
        <i val="true"/>
        <sz val="10"/>
        <color rgb="FF7F7F7F"/>
        <rFont val="Arial"/>
        <family val="0"/>
        <charset val="1"/>
      </rPr>
      <t xml:space="preserve">FCF </t>
    </r>
    <r>
      <rPr>
        <i val="true"/>
        <sz val="10"/>
        <color rgb="FF7F7F7F"/>
        <rFont val="Noto Sans CJK SC"/>
        <family val="2"/>
      </rPr>
      <t xml:space="preserve">倍数法；</t>
    </r>
    <r>
      <rPr>
        <i val="true"/>
        <sz val="10"/>
        <color rgb="FF7F7F7F"/>
        <rFont val="Arial"/>
        <family val="0"/>
        <charset val="1"/>
      </rPr>
      <t xml:space="preserve">DCF </t>
    </r>
    <r>
      <rPr>
        <i val="true"/>
        <sz val="10"/>
        <color rgb="FF7F7F7F"/>
        <rFont val="Noto Sans CJK SC"/>
        <family val="2"/>
      </rPr>
      <t xml:space="preserve">仅作交叉验证，对 </t>
    </r>
    <r>
      <rPr>
        <i val="true"/>
        <sz val="10"/>
        <color rgb="FF7F7F7F"/>
        <rFont val="Arial"/>
        <family val="0"/>
        <charset val="1"/>
      </rPr>
      <t xml:space="preserve">FCF </t>
    </r>
    <r>
      <rPr>
        <i val="true"/>
        <sz val="10"/>
        <color rgb="FF7F7F7F"/>
        <rFont val="Noto Sans CJK SC"/>
        <family val="2"/>
      </rPr>
      <t xml:space="preserve">增速与退出倍数高度敏感。</t>
    </r>
  </si>
  <si>
    <r>
      <rPr>
        <b val="true"/>
        <sz val="10"/>
        <color rgb="FF1F4E79"/>
        <rFont val="Noto Sans CJK SC"/>
        <family val="2"/>
      </rPr>
      <t xml:space="preserve">敏感性：每股价值 </t>
    </r>
    <r>
      <rPr>
        <b val="true"/>
        <sz val="10"/>
        <color rgb="FF1F4E79"/>
        <rFont val="Arial"/>
        <family val="0"/>
        <charset val="1"/>
      </rPr>
      <t xml:space="preserve">($) = f(WACC, </t>
    </r>
    <r>
      <rPr>
        <b val="true"/>
        <sz val="10"/>
        <color rgb="FF1F4E79"/>
        <rFont val="Noto Sans CJK SC"/>
        <family val="2"/>
      </rPr>
      <t xml:space="preserve">退出 </t>
    </r>
    <r>
      <rPr>
        <b val="true"/>
        <sz val="10"/>
        <color rgb="FF1F4E79"/>
        <rFont val="Arial"/>
        <family val="0"/>
        <charset val="1"/>
      </rPr>
      <t xml:space="preserve">FCF </t>
    </r>
    <r>
      <rPr>
        <b val="true"/>
        <sz val="10"/>
        <color rgb="FF1F4E79"/>
        <rFont val="Noto Sans CJK SC"/>
        <family val="2"/>
      </rPr>
      <t xml:space="preserve">倍数</t>
    </r>
    <r>
      <rPr>
        <b val="true"/>
        <sz val="10"/>
        <color rgb="FF1F4E79"/>
        <rFont val="Arial"/>
        <family val="0"/>
        <charset val="1"/>
      </rPr>
      <t xml:space="preserve">)</t>
    </r>
  </si>
  <si>
    <r>
      <rPr>
        <b val="true"/>
        <sz val="11"/>
        <color rgb="FFFFFFFF"/>
        <rFont val="Arial"/>
        <family val="0"/>
        <charset val="1"/>
      </rPr>
      <t xml:space="preserve">WACC</t>
    </r>
    <r>
      <rPr>
        <b val="true"/>
        <sz val="11"/>
        <color rgb="FFFFFFFF"/>
        <rFont val="Noto Sans CJK SC"/>
        <family val="2"/>
      </rPr>
      <t xml:space="preserve">＼退出倍数</t>
    </r>
  </si>
  <si>
    <r>
      <rPr>
        <b val="true"/>
        <sz val="14"/>
        <color rgb="FF1F4E79"/>
        <rFont val="Noto Sans CJK SC"/>
        <family val="2"/>
      </rPr>
      <t xml:space="preserve">情景定价（每股盈利 </t>
    </r>
    <r>
      <rPr>
        <b val="true"/>
        <sz val="14"/>
        <color rgb="FF1F4E79"/>
        <rFont val="Arial"/>
        <family val="0"/>
        <charset val="1"/>
      </rPr>
      <t xml:space="preserve">× </t>
    </r>
    <r>
      <rPr>
        <b val="true"/>
        <sz val="14"/>
        <color rgb="FF1F4E79"/>
        <rFont val="Noto Sans CJK SC"/>
        <family val="2"/>
      </rPr>
      <t xml:space="preserve">市盈率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</si>
  <si>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</t>
    </r>
    <r>
      <rPr>
        <i val="true"/>
        <sz val="10"/>
        <color rgb="FF7F7F7F"/>
        <rFont val="Noto Sans CJK SC"/>
        <family val="2"/>
      </rPr>
      <t xml:space="preserve">非</t>
    </r>
    <r>
      <rPr>
        <i val="true"/>
        <sz val="10"/>
        <color rgb="FF7F7F7F"/>
        <rFont val="Arial"/>
        <family val="0"/>
        <charset val="1"/>
      </rPr>
      <t xml:space="preserve">GAAP EPS × 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</si>
  <si>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t xml:space="preserve">EPS($)</t>
  </si>
  <si>
    <t xml:space="preserve">PE</t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</si>
  <si>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($)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</si>
  <si>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</si>
  <si>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</si>
  <si>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</si>
  <si>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</si>
  <si>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</si>
  <si>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对照：</t>
    </r>
    <r>
      <rPr>
        <i val="true"/>
        <sz val="10"/>
        <color rgb="FF7F7F7F"/>
        <rFont val="Arial"/>
        <family val="0"/>
        <charset val="1"/>
      </rPr>
      <t xml:space="preserve">NVDA </t>
    </r>
    <r>
      <rPr>
        <i val="true"/>
        <sz val="10"/>
        <color rgb="FF7F7F7F"/>
        <rFont val="Noto Sans CJK SC"/>
        <family val="2"/>
      </rPr>
      <t xml:space="preserve">卖方以买入评级压倒性为主；前向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现约 </t>
    </r>
    <r>
      <rPr>
        <i val="true"/>
        <sz val="10"/>
        <color rgb="FF7F7F7F"/>
        <rFont val="Arial"/>
        <family val="0"/>
        <charset val="1"/>
      </rPr>
      <t xml:space="preserve">22x</t>
    </r>
    <r>
      <rPr>
        <i val="true"/>
        <sz val="10"/>
        <color rgb="FF7F7F7F"/>
        <rFont val="Noto Sans CJK SC"/>
        <family val="2"/>
      </rPr>
      <t xml:space="preserve">。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</si>
</sst>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"/>
    <numFmt numFmtId="166" formatCode="#,##0"/>
    <numFmt numFmtId="167" formatCode="\$#,##0;&quot;($&quot;#,##0\);\-"/>
    <numFmt numFmtId="168" formatCode="0.0\x"/>
    <numFmt numFmtId="169" formatCode="0.0%"/>
    <numFmt numFmtId="170" formatCode="0.00"/>
    <numFmt numFmtId="171" formatCode="0.000"/>
    <numFmt numFmtId="172" formatCode="\$#,##0.0"/>
    <numFmt numFmtId="173" formatCode="\$#,##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4"/>
      <color rgb="FF1F4E79"/>
      <name val="Noto Sans CJK SC"/>
      <family val="2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  <font>
      <b val="true"/>
      <sz val="10"/>
      <color rgb="FF1F4E79"/>
      <name val="Noto Sans CJK SC"/>
      <family val="2"/>
    </font>
    <font>
      <b val="true"/>
      <sz val="10"/>
      <color rgb="FF1F4E7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5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192.53</v>
      </c>
    </row>
    <row r="6" customFormat="false" ht="15" hidden="false" customHeight="false" outlineLevel="0" collapsed="false">
      <c r="A6" s="5" t="s">
        <v>4</v>
      </c>
      <c r="B6" s="7" t="n">
        <v>24391</v>
      </c>
    </row>
    <row r="7" customFormat="false" ht="15" hidden="false" customHeight="false" outlineLevel="0" collapsed="false">
      <c r="A7" s="5" t="s">
        <v>5</v>
      </c>
      <c r="B7" s="8" t="n">
        <v>80500</v>
      </c>
    </row>
    <row r="8" customFormat="false" ht="15" hidden="false" customHeight="false" outlineLevel="0" collapsed="false">
      <c r="A8" s="5" t="s">
        <v>6</v>
      </c>
      <c r="B8" s="8" t="n">
        <v>8500</v>
      </c>
    </row>
    <row r="9" customFormat="false" ht="15" hidden="false" customHeight="false" outlineLevel="0" collapsed="false">
      <c r="A9" s="5" t="s">
        <v>7</v>
      </c>
      <c r="B9" s="9" t="n">
        <f aca="false">B7-B8</f>
        <v>72000</v>
      </c>
    </row>
    <row r="10" customFormat="false" ht="15" hidden="false" customHeight="false" outlineLevel="0" collapsed="false">
      <c r="A10" s="10" t="s">
        <v>8</v>
      </c>
      <c r="B10" s="6" t="n">
        <v>8.8</v>
      </c>
    </row>
    <row r="11" customFormat="false" ht="15" hidden="false" customHeight="false" outlineLevel="0" collapsed="false">
      <c r="A11" s="10" t="s">
        <v>9</v>
      </c>
      <c r="B11" s="6" t="n">
        <v>10.5</v>
      </c>
    </row>
    <row r="13" customFormat="false" ht="17.15" hidden="false" customHeight="false" outlineLevel="0" collapsed="false">
      <c r="A13" s="3" t="s">
        <v>10</v>
      </c>
      <c r="B13" s="4"/>
      <c r="C13" s="4"/>
      <c r="D13" s="4"/>
    </row>
    <row r="14" customFormat="false" ht="17.15" hidden="false" customHeight="false" outlineLevel="0" collapsed="false">
      <c r="A14" s="11" t="s">
        <v>11</v>
      </c>
      <c r="B14" s="11" t="s">
        <v>12</v>
      </c>
      <c r="C14" s="11" t="s">
        <v>13</v>
      </c>
      <c r="D14" s="11" t="s">
        <v>14</v>
      </c>
    </row>
    <row r="15" customFormat="false" ht="15" hidden="false" customHeight="false" outlineLevel="0" collapsed="false">
      <c r="A15" s="12" t="s">
        <v>15</v>
      </c>
      <c r="B15" s="6" t="n">
        <v>11.5</v>
      </c>
      <c r="C15" s="13" t="n">
        <v>26</v>
      </c>
      <c r="D15" s="14" t="n">
        <v>0.35</v>
      </c>
    </row>
    <row r="16" customFormat="false" ht="15" hidden="false" customHeight="false" outlineLevel="0" collapsed="false">
      <c r="A16" s="12" t="s">
        <v>16</v>
      </c>
      <c r="B16" s="6" t="n">
        <v>10.5</v>
      </c>
      <c r="C16" s="13" t="n">
        <v>22</v>
      </c>
      <c r="D16" s="14" t="n">
        <v>0.45</v>
      </c>
    </row>
    <row r="17" customFormat="false" ht="15" hidden="false" customHeight="false" outlineLevel="0" collapsed="false">
      <c r="A17" s="12" t="s">
        <v>17</v>
      </c>
      <c r="B17" s="6" t="n">
        <v>8.3</v>
      </c>
      <c r="C17" s="13" t="n">
        <v>18</v>
      </c>
      <c r="D17" s="14" t="n">
        <v>0.2</v>
      </c>
    </row>
    <row r="19" customFormat="false" ht="15" hidden="false" customHeight="false" outlineLevel="0" collapsed="false">
      <c r="A19" s="2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5" t="s">
        <v>19</v>
      </c>
    </row>
    <row r="2" customFormat="false" ht="15" hidden="false" customHeight="false" outlineLevel="0" collapsed="false">
      <c r="A2" s="2" t="s">
        <v>20</v>
      </c>
    </row>
    <row r="4" customFormat="false" ht="15" hidden="false" customHeight="false" outlineLevel="0" collapsed="false">
      <c r="A4" s="16" t="s">
        <v>21</v>
      </c>
      <c r="B4" s="17" t="s">
        <v>22</v>
      </c>
      <c r="C4" s="17" t="s">
        <v>23</v>
      </c>
      <c r="D4" s="17" t="s">
        <v>24</v>
      </c>
      <c r="E4" s="17" t="s">
        <v>25</v>
      </c>
      <c r="F4" s="17" t="s">
        <v>26</v>
      </c>
      <c r="G4" s="17" t="s">
        <v>27</v>
      </c>
      <c r="H4" s="17" t="s">
        <v>28</v>
      </c>
      <c r="I4" s="17" t="s">
        <v>29</v>
      </c>
      <c r="J4" s="17" t="s">
        <v>30</v>
      </c>
      <c r="K4" s="17" t="s">
        <v>31</v>
      </c>
      <c r="L4" s="17" t="s">
        <v>32</v>
      </c>
      <c r="M4" s="17" t="s">
        <v>33</v>
      </c>
    </row>
    <row r="5" customFormat="false" ht="15" hidden="false" customHeight="false" outlineLevel="0" collapsed="false">
      <c r="A5" s="18" t="s">
        <v>34</v>
      </c>
      <c r="B5" s="19" t="n">
        <v>13507</v>
      </c>
      <c r="C5" s="19" t="n">
        <v>18120</v>
      </c>
      <c r="D5" s="19" t="n">
        <v>22103</v>
      </c>
      <c r="E5" s="19" t="n">
        <v>26044</v>
      </c>
      <c r="F5" s="19" t="n">
        <v>30040</v>
      </c>
      <c r="G5" s="19" t="n">
        <v>35082</v>
      </c>
      <c r="H5" s="19" t="n">
        <v>39331</v>
      </c>
      <c r="I5" s="19" t="n">
        <v>44062</v>
      </c>
      <c r="J5" s="19" t="n">
        <v>46743</v>
      </c>
      <c r="K5" s="19" t="n">
        <v>57006</v>
      </c>
      <c r="L5" s="19" t="n">
        <v>68127</v>
      </c>
      <c r="M5" s="19" t="n">
        <v>81615</v>
      </c>
    </row>
    <row r="6" customFormat="false" ht="15" hidden="false" customHeight="false" outlineLevel="0" collapsed="false">
      <c r="A6" s="20" t="s">
        <v>35</v>
      </c>
      <c r="B6" s="21" t="n">
        <v>1.0148</v>
      </c>
      <c r="C6" s="21" t="n">
        <v>2.0551</v>
      </c>
      <c r="D6" s="21" t="n">
        <v>2.6528</v>
      </c>
      <c r="E6" s="21" t="n">
        <v>2.6213</v>
      </c>
      <c r="F6" s="21" t="n">
        <v>1.224</v>
      </c>
      <c r="G6" s="21" t="n">
        <v>0.9361</v>
      </c>
      <c r="H6" s="21" t="n">
        <v>0.7794</v>
      </c>
      <c r="I6" s="21" t="n">
        <v>0.6918</v>
      </c>
      <c r="J6" s="21" t="n">
        <v>0.556</v>
      </c>
      <c r="K6" s="21" t="n">
        <v>0.6249</v>
      </c>
      <c r="L6" s="21" t="n">
        <v>0.7322</v>
      </c>
      <c r="M6" s="21" t="n">
        <v>0.8523</v>
      </c>
    </row>
    <row r="7" customFormat="false" ht="15" hidden="false" customHeight="false" outlineLevel="0" collapsed="false">
      <c r="A7" s="22" t="s">
        <v>36</v>
      </c>
      <c r="B7" s="21" t="n">
        <v>0.7005</v>
      </c>
      <c r="C7" s="21" t="n">
        <v>0.7395</v>
      </c>
      <c r="D7" s="21" t="n">
        <v>0.7597</v>
      </c>
      <c r="E7" s="21" t="n">
        <v>0.7835</v>
      </c>
      <c r="F7" s="21" t="n">
        <v>0.7515</v>
      </c>
      <c r="G7" s="21" t="n">
        <v>0.7456</v>
      </c>
      <c r="H7" s="21" t="n">
        <v>0.7303</v>
      </c>
      <c r="I7" s="21" t="n">
        <v>0.6052</v>
      </c>
      <c r="J7" s="21" t="n">
        <v>0.7242</v>
      </c>
      <c r="K7" s="21" t="n">
        <v>0.7341</v>
      </c>
      <c r="L7" s="21" t="n">
        <v>0.75</v>
      </c>
      <c r="M7" s="21" t="n">
        <v>0.7493</v>
      </c>
    </row>
    <row r="8" customFormat="false" ht="15" hidden="false" customHeight="false" outlineLevel="0" collapsed="false">
      <c r="A8" s="22" t="s">
        <v>37</v>
      </c>
      <c r="B8" s="19" t="n">
        <v>6800</v>
      </c>
      <c r="C8" s="19" t="n">
        <v>10417</v>
      </c>
      <c r="D8" s="19" t="n">
        <v>13614</v>
      </c>
      <c r="E8" s="19" t="n">
        <v>16909</v>
      </c>
      <c r="F8" s="19" t="n">
        <v>18642</v>
      </c>
      <c r="G8" s="19" t="n">
        <v>21869</v>
      </c>
      <c r="H8" s="19" t="n">
        <v>24034</v>
      </c>
      <c r="I8" s="19" t="n">
        <v>21638</v>
      </c>
      <c r="J8" s="19" t="n">
        <v>28440</v>
      </c>
      <c r="K8" s="19" t="n">
        <v>36010</v>
      </c>
      <c r="L8" s="19" t="n">
        <v>44299</v>
      </c>
      <c r="M8" s="19" t="n">
        <v>53536</v>
      </c>
    </row>
    <row r="9" customFormat="false" ht="15" hidden="false" customHeight="false" outlineLevel="0" collapsed="false">
      <c r="A9" s="22" t="s">
        <v>38</v>
      </c>
      <c r="B9" s="21" t="n">
        <v>0.5034</v>
      </c>
      <c r="C9" s="21" t="n">
        <v>0.5749</v>
      </c>
      <c r="D9" s="21" t="n">
        <v>0.6159</v>
      </c>
      <c r="E9" s="21" t="n">
        <v>0.6492</v>
      </c>
      <c r="F9" s="21" t="n">
        <v>0.6206</v>
      </c>
      <c r="G9" s="21" t="n">
        <v>0.6234</v>
      </c>
      <c r="H9" s="21" t="n">
        <v>0.6111</v>
      </c>
      <c r="I9" s="21" t="n">
        <v>0.4911</v>
      </c>
      <c r="J9" s="21" t="n">
        <v>0.6084</v>
      </c>
      <c r="K9" s="21" t="n">
        <v>0.6317</v>
      </c>
      <c r="L9" s="21" t="n">
        <v>0.6502</v>
      </c>
      <c r="M9" s="21" t="n">
        <v>0.656</v>
      </c>
    </row>
    <row r="10" customFormat="false" ht="15" hidden="false" customHeight="false" outlineLevel="0" collapsed="false">
      <c r="A10" s="18" t="s">
        <v>39</v>
      </c>
      <c r="B10" s="19" t="n">
        <v>6188</v>
      </c>
      <c r="C10" s="19" t="n">
        <v>9243</v>
      </c>
      <c r="D10" s="19" t="n">
        <v>12285</v>
      </c>
      <c r="E10" s="19" t="n">
        <v>14881</v>
      </c>
      <c r="F10" s="19" t="n">
        <v>16599</v>
      </c>
      <c r="G10" s="19" t="n">
        <v>19309</v>
      </c>
      <c r="H10" s="19" t="n">
        <v>22091</v>
      </c>
      <c r="I10" s="19" t="n">
        <v>18775</v>
      </c>
      <c r="J10" s="19" t="n">
        <v>26422</v>
      </c>
      <c r="K10" s="19" t="n">
        <v>31910</v>
      </c>
      <c r="L10" s="19" t="n">
        <v>42960</v>
      </c>
      <c r="M10" s="19" t="n">
        <v>58321</v>
      </c>
    </row>
    <row r="11" customFormat="false" ht="15" hidden="false" customHeight="false" outlineLevel="0" collapsed="false">
      <c r="A11" s="20" t="s">
        <v>40</v>
      </c>
      <c r="B11" s="23" t="n">
        <v>0.25</v>
      </c>
      <c r="C11" s="23" t="n">
        <v>0.37</v>
      </c>
      <c r="D11" s="23" t="n">
        <v>0.49</v>
      </c>
      <c r="E11" s="23" t="n">
        <v>0.6</v>
      </c>
      <c r="F11" s="23" t="n">
        <v>0.67</v>
      </c>
      <c r="G11" s="23" t="n">
        <v>0.78</v>
      </c>
      <c r="H11" s="23" t="n">
        <v>0.89</v>
      </c>
      <c r="I11" s="23" t="n">
        <v>0.76</v>
      </c>
      <c r="J11" s="23" t="n">
        <v>1.08</v>
      </c>
      <c r="K11" s="23" t="n">
        <v>1.3</v>
      </c>
      <c r="L11" s="23" t="n">
        <v>1.76</v>
      </c>
      <c r="M11" s="23" t="n">
        <v>2.39</v>
      </c>
    </row>
    <row r="12" customFormat="false" ht="15" hidden="false" customHeight="false" outlineLevel="0" collapsed="false">
      <c r="A12" s="20" t="s">
        <v>41</v>
      </c>
      <c r="B12" s="19" t="n">
        <v>6059</v>
      </c>
      <c r="C12" s="19" t="n">
        <v>7054</v>
      </c>
      <c r="D12" s="19" t="n">
        <v>11245</v>
      </c>
      <c r="E12" s="19" t="n">
        <v>14976</v>
      </c>
      <c r="F12" s="19" t="n">
        <v>13511</v>
      </c>
      <c r="G12" s="19" t="n">
        <v>16814</v>
      </c>
      <c r="H12" s="19" t="n">
        <v>15552</v>
      </c>
      <c r="I12" s="19" t="n">
        <v>26187</v>
      </c>
      <c r="J12" s="19" t="n">
        <v>13470</v>
      </c>
      <c r="K12" s="19" t="n">
        <v>22115</v>
      </c>
      <c r="L12" s="19" t="n">
        <v>34904</v>
      </c>
      <c r="M12" s="19" t="n">
        <v>48587</v>
      </c>
    </row>
    <row r="15" customFormat="false" ht="15" hidden="false" customHeight="false" outlineLevel="0" collapsed="false">
      <c r="A15" s="2" t="s">
        <v>42</v>
      </c>
    </row>
    <row r="16" customFormat="false" ht="15" hidden="false" customHeight="false" outlineLevel="0" collapsed="false">
      <c r="A16" s="24" t="s">
        <v>43</v>
      </c>
    </row>
    <row r="17" customFormat="false" ht="15" hidden="false" customHeight="false" outlineLevel="0" collapsed="false">
      <c r="A17" s="24" t="s">
        <v>44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3"/>
  </cols>
  <sheetData>
    <row r="1" customFormat="false" ht="21.6" hidden="false" customHeight="false" outlineLevel="0" collapsed="false">
      <c r="A1" s="15" t="s">
        <v>45</v>
      </c>
    </row>
    <row r="2" customFormat="false" ht="15" hidden="false" customHeight="false" outlineLevel="0" collapsed="false">
      <c r="A2" s="2" t="s">
        <v>46</v>
      </c>
    </row>
    <row r="4" customFormat="false" ht="15" hidden="false" customHeight="false" outlineLevel="0" collapsed="false">
      <c r="A4" s="16" t="s">
        <v>47</v>
      </c>
      <c r="B4" s="17" t="s">
        <v>48</v>
      </c>
      <c r="C4" s="25" t="s">
        <v>49</v>
      </c>
      <c r="D4" s="25" t="s">
        <v>50</v>
      </c>
      <c r="E4" s="25" t="s">
        <v>51</v>
      </c>
      <c r="F4" s="25" t="s">
        <v>52</v>
      </c>
    </row>
    <row r="5" customFormat="false" ht="15" hidden="false" customHeight="false" outlineLevel="0" collapsed="false">
      <c r="A5" s="18" t="s">
        <v>34</v>
      </c>
      <c r="B5" s="26" t="n">
        <v>245000</v>
      </c>
      <c r="C5" s="26" t="n">
        <v>380000</v>
      </c>
      <c r="D5" s="26" t="n">
        <v>470000</v>
      </c>
      <c r="E5" s="26" t="n">
        <v>540000</v>
      </c>
      <c r="F5" s="26" t="n">
        <v>590000</v>
      </c>
    </row>
    <row r="6" customFormat="false" ht="15" hidden="false" customHeight="false" outlineLevel="0" collapsed="false">
      <c r="A6" s="22" t="s">
        <v>53</v>
      </c>
      <c r="B6" s="27"/>
      <c r="C6" s="28" t="n">
        <f aca="false">C5/B5-1</f>
        <v>0.551020408163265</v>
      </c>
      <c r="D6" s="28" t="n">
        <f aca="false">D5/C5-1</f>
        <v>0.236842105263158</v>
      </c>
      <c r="E6" s="28" t="n">
        <f aca="false">E5/D5-1</f>
        <v>0.148936170212766</v>
      </c>
      <c r="F6" s="28" t="n">
        <f aca="false">F5/E5-1</f>
        <v>0.0925925925925926</v>
      </c>
    </row>
    <row r="7" customFormat="false" ht="15" hidden="false" customHeight="false" outlineLevel="0" collapsed="false">
      <c r="A7" s="22" t="s">
        <v>36</v>
      </c>
      <c r="B7" s="29" t="n">
        <v>0.711</v>
      </c>
      <c r="C7" s="29" t="n">
        <v>0.749</v>
      </c>
      <c r="D7" s="29" t="n">
        <v>0.75</v>
      </c>
      <c r="E7" s="29" t="n">
        <v>0.74</v>
      </c>
      <c r="F7" s="29" t="n">
        <v>0.73</v>
      </c>
    </row>
    <row r="8" customFormat="false" ht="15" hidden="false" customHeight="false" outlineLevel="0" collapsed="false">
      <c r="A8" s="20" t="s">
        <v>54</v>
      </c>
      <c r="B8" s="29" t="n">
        <v>0.52</v>
      </c>
      <c r="C8" s="29" t="n">
        <v>0.565</v>
      </c>
      <c r="D8" s="29" t="n">
        <v>0.57</v>
      </c>
      <c r="E8" s="29" t="n">
        <v>0.56</v>
      </c>
      <c r="F8" s="29" t="n">
        <v>0.55</v>
      </c>
    </row>
    <row r="9" customFormat="false" ht="15" hidden="false" customHeight="false" outlineLevel="0" collapsed="false">
      <c r="A9" s="20" t="s">
        <v>55</v>
      </c>
      <c r="B9" s="30" t="n">
        <f aca="false">B5*B8</f>
        <v>127400</v>
      </c>
      <c r="C9" s="30" t="n">
        <f aca="false">C5*C8</f>
        <v>214700</v>
      </c>
      <c r="D9" s="30" t="n">
        <f aca="false">D5*D8</f>
        <v>267900</v>
      </c>
      <c r="E9" s="30" t="n">
        <f aca="false">E5*E8</f>
        <v>302400</v>
      </c>
      <c r="F9" s="30" t="n">
        <f aca="false">F5*F8</f>
        <v>324500</v>
      </c>
    </row>
    <row r="10" customFormat="false" ht="15" hidden="false" customHeight="false" outlineLevel="0" collapsed="false">
      <c r="A10" s="20" t="s">
        <v>56</v>
      </c>
      <c r="B10" s="31" t="n">
        <v>24600</v>
      </c>
      <c r="C10" s="31" t="n">
        <v>24400</v>
      </c>
      <c r="D10" s="31" t="n">
        <v>24200</v>
      </c>
      <c r="E10" s="31" t="n">
        <v>24000</v>
      </c>
      <c r="F10" s="31" t="n">
        <v>23800</v>
      </c>
    </row>
    <row r="11" customFormat="false" ht="15" hidden="false" customHeight="false" outlineLevel="0" collapsed="false">
      <c r="A11" s="18" t="s">
        <v>57</v>
      </c>
      <c r="B11" s="32" t="n">
        <f aca="false">B9/B10</f>
        <v>5.17886178861789</v>
      </c>
      <c r="C11" s="32" t="n">
        <f aca="false">C9/C10</f>
        <v>8.79918032786885</v>
      </c>
      <c r="D11" s="32" t="n">
        <f aca="false">D9/D10</f>
        <v>11.0702479338843</v>
      </c>
      <c r="E11" s="32" t="n">
        <f aca="false">E9/E10</f>
        <v>12.6</v>
      </c>
      <c r="F11" s="32" t="n">
        <f aca="false">F9/F10</f>
        <v>13.6344537815126</v>
      </c>
    </row>
    <row r="13" customFormat="false" ht="15" hidden="false" customHeight="false" outlineLevel="0" collapsed="false">
      <c r="A13" s="2" t="s">
        <v>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9" min="2" style="0" width="13"/>
  </cols>
  <sheetData>
    <row r="1" customFormat="false" ht="21.6" hidden="false" customHeight="false" outlineLevel="0" collapsed="false">
      <c r="A1" s="1" t="s">
        <v>59</v>
      </c>
    </row>
    <row r="2" customFormat="false" ht="15" hidden="false" customHeight="false" outlineLevel="0" collapsed="false">
      <c r="A2" s="33" t="s">
        <v>60</v>
      </c>
    </row>
    <row r="4" customFormat="false" ht="17.15" hidden="false" customHeight="false" outlineLevel="0" collapsed="false">
      <c r="A4" s="34" t="s">
        <v>61</v>
      </c>
      <c r="B4" s="4"/>
    </row>
    <row r="5" customFormat="false" ht="15" hidden="false" customHeight="false" outlineLevel="0" collapsed="false">
      <c r="A5" s="5" t="s">
        <v>62</v>
      </c>
      <c r="B5" s="14" t="n">
        <v>0.043</v>
      </c>
    </row>
    <row r="6" customFormat="false" ht="15" hidden="false" customHeight="false" outlineLevel="0" collapsed="false">
      <c r="A6" s="10" t="s">
        <v>63</v>
      </c>
      <c r="B6" s="35" t="n">
        <v>1.35</v>
      </c>
    </row>
    <row r="7" customFormat="false" ht="15" hidden="false" customHeight="false" outlineLevel="0" collapsed="false">
      <c r="A7" s="5" t="s">
        <v>64</v>
      </c>
      <c r="B7" s="14" t="n">
        <v>0.05</v>
      </c>
    </row>
    <row r="8" customFormat="false" ht="15" hidden="false" customHeight="false" outlineLevel="0" collapsed="false">
      <c r="A8" s="10" t="s">
        <v>65</v>
      </c>
      <c r="B8" s="36" t="n">
        <f aca="false">B5+B6*B7</f>
        <v>0.1105</v>
      </c>
    </row>
    <row r="9" customFormat="false" ht="15" hidden="false" customHeight="false" outlineLevel="0" collapsed="false">
      <c r="A9" s="5" t="s">
        <v>66</v>
      </c>
      <c r="B9" s="13" t="n">
        <v>19</v>
      </c>
    </row>
    <row r="12" customFormat="false" ht="15" hidden="false" customHeight="false" outlineLevel="0" collapsed="false">
      <c r="A12" s="16" t="s">
        <v>21</v>
      </c>
      <c r="B12" s="17" t="s">
        <v>49</v>
      </c>
      <c r="C12" s="17" t="s">
        <v>50</v>
      </c>
      <c r="D12" s="17" t="s">
        <v>51</v>
      </c>
      <c r="E12" s="17" t="s">
        <v>52</v>
      </c>
      <c r="F12" s="17" t="s">
        <v>67</v>
      </c>
      <c r="G12" s="17" t="s">
        <v>68</v>
      </c>
      <c r="H12" s="17" t="s">
        <v>69</v>
      </c>
    </row>
    <row r="13" customFormat="false" ht="15" hidden="false" customHeight="false" outlineLevel="0" collapsed="false">
      <c r="A13" s="20" t="s">
        <v>70</v>
      </c>
      <c r="B13" s="37" t="n">
        <v>1</v>
      </c>
      <c r="C13" s="37" t="n">
        <v>2</v>
      </c>
      <c r="D13" s="37" t="n">
        <v>3</v>
      </c>
      <c r="E13" s="37" t="n">
        <v>4</v>
      </c>
      <c r="F13" s="37" t="n">
        <v>5</v>
      </c>
      <c r="G13" s="37" t="n">
        <v>6</v>
      </c>
      <c r="H13" s="37" t="n">
        <v>7</v>
      </c>
    </row>
    <row r="14" customFormat="false" ht="15" hidden="false" customHeight="false" outlineLevel="0" collapsed="false">
      <c r="A14" s="18" t="s">
        <v>71</v>
      </c>
      <c r="B14" s="26" t="n">
        <v>190000</v>
      </c>
      <c r="C14" s="26" t="n">
        <v>228000</v>
      </c>
      <c r="D14" s="26" t="n">
        <v>266000</v>
      </c>
      <c r="E14" s="26" t="n">
        <v>304000</v>
      </c>
      <c r="F14" s="26" t="n">
        <v>338000</v>
      </c>
      <c r="G14" s="26" t="n">
        <v>365000</v>
      </c>
      <c r="H14" s="26" t="n">
        <v>387000</v>
      </c>
    </row>
    <row r="15" customFormat="false" ht="15" hidden="false" customHeight="false" outlineLevel="0" collapsed="false">
      <c r="A15" s="20" t="s">
        <v>72</v>
      </c>
      <c r="B15" s="38" t="n">
        <f aca="false">1/(1+$B$8)^B13</f>
        <v>0.90049527239982</v>
      </c>
      <c r="C15" s="38" t="n">
        <f aca="false">1/(1+$B$8)^C13</f>
        <v>0.810891735614426</v>
      </c>
      <c r="D15" s="38" t="n">
        <f aca="false">1/(1+$B$8)^D13</f>
        <v>0.730204174348875</v>
      </c>
      <c r="E15" s="38" t="n">
        <f aca="false">1/(1+$B$8)^E13</f>
        <v>0.657545406887776</v>
      </c>
      <c r="F15" s="38" t="n">
        <f aca="false">1/(1+$B$8)^F13</f>
        <v>0.592116530290658</v>
      </c>
      <c r="G15" s="38" t="n">
        <f aca="false">1/(1+$B$8)^G13</f>
        <v>0.533198136236522</v>
      </c>
      <c r="H15" s="38" t="n">
        <f aca="false">1/(1+$B$8)^H13</f>
        <v>0.480142400933383</v>
      </c>
    </row>
    <row r="16" customFormat="false" ht="15" hidden="false" customHeight="false" outlineLevel="0" collapsed="false">
      <c r="A16" s="22" t="s">
        <v>73</v>
      </c>
      <c r="B16" s="30" t="n">
        <f aca="false">B14*B15</f>
        <v>171094.101755966</v>
      </c>
      <c r="C16" s="30" t="n">
        <f aca="false">C14*C15</f>
        <v>184883.315720089</v>
      </c>
      <c r="D16" s="30" t="n">
        <f aca="false">D14*D15</f>
        <v>194234.310376801</v>
      </c>
      <c r="E16" s="30" t="n">
        <f aca="false">E14*E15</f>
        <v>199893.803693884</v>
      </c>
      <c r="F16" s="30" t="n">
        <f aca="false">F14*F15</f>
        <v>200135.387238242</v>
      </c>
      <c r="G16" s="30" t="n">
        <f aca="false">G14*G15</f>
        <v>194617.319726331</v>
      </c>
      <c r="H16" s="30" t="n">
        <f aca="false">H14*H15</f>
        <v>185815.109161219</v>
      </c>
    </row>
    <row r="18" customFormat="false" ht="15" hidden="false" customHeight="false" outlineLevel="0" collapsed="false">
      <c r="A18" s="22" t="s">
        <v>74</v>
      </c>
      <c r="B18" s="39" t="n">
        <f aca="false">SUM(B16:H16)</f>
        <v>1330673.34767253</v>
      </c>
    </row>
    <row r="19" customFormat="false" ht="15" hidden="false" customHeight="false" outlineLevel="0" collapsed="false">
      <c r="A19" s="20" t="s">
        <v>75</v>
      </c>
      <c r="B19" s="39" t="n">
        <f aca="false">H14*B9</f>
        <v>7353000</v>
      </c>
    </row>
    <row r="20" customFormat="false" ht="15" hidden="false" customHeight="false" outlineLevel="0" collapsed="false">
      <c r="A20" s="22" t="s">
        <v>76</v>
      </c>
      <c r="B20" s="39" t="n">
        <f aca="false">B19*H15</f>
        <v>3530487.07406317</v>
      </c>
    </row>
    <row r="21" customFormat="false" ht="15" hidden="false" customHeight="false" outlineLevel="0" collapsed="false">
      <c r="A21" s="40" t="s">
        <v>77</v>
      </c>
      <c r="B21" s="41" t="n">
        <f aca="false">B18+B20</f>
        <v>4861160.4217357</v>
      </c>
    </row>
    <row r="22" customFormat="false" ht="15" hidden="false" customHeight="false" outlineLevel="0" collapsed="false">
      <c r="A22" s="22" t="s">
        <v>78</v>
      </c>
      <c r="B22" s="39" t="n">
        <f aca="false">假设!$B$9</f>
        <v>72000</v>
      </c>
    </row>
    <row r="23" customFormat="false" ht="15" hidden="false" customHeight="false" outlineLevel="0" collapsed="false">
      <c r="A23" s="18" t="s">
        <v>79</v>
      </c>
      <c r="B23" s="42" t="n">
        <f aca="false">B21+B22</f>
        <v>4933160.4217357</v>
      </c>
    </row>
    <row r="24" customFormat="false" ht="15" hidden="false" customHeight="false" outlineLevel="0" collapsed="false">
      <c r="A24" s="20" t="s">
        <v>4</v>
      </c>
      <c r="B24" s="43" t="n">
        <f aca="false">假设!$B$6</f>
        <v>24391</v>
      </c>
    </row>
    <row r="25" customFormat="false" ht="15" hidden="false" customHeight="false" outlineLevel="0" collapsed="false">
      <c r="A25" s="44" t="s">
        <v>80</v>
      </c>
      <c r="B25" s="45" t="n">
        <f aca="false">B23/B24</f>
        <v>202.253307438633</v>
      </c>
    </row>
    <row r="26" customFormat="false" ht="15" hidden="false" customHeight="false" outlineLevel="0" collapsed="false">
      <c r="A26" s="2" t="s">
        <v>81</v>
      </c>
    </row>
    <row r="28" customFormat="false" ht="15" hidden="false" customHeight="false" outlineLevel="0" collapsed="false">
      <c r="A28" s="46" t="s">
        <v>82</v>
      </c>
    </row>
    <row r="29" customFormat="false" ht="17.15" hidden="false" customHeight="false" outlineLevel="0" collapsed="false">
      <c r="A29" s="47" t="s">
        <v>83</v>
      </c>
      <c r="B29" s="48" t="n">
        <v>16</v>
      </c>
      <c r="C29" s="48" t="n">
        <v>19</v>
      </c>
      <c r="D29" s="48" t="n">
        <v>22</v>
      </c>
    </row>
    <row r="30" customFormat="false" ht="15" hidden="false" customHeight="false" outlineLevel="0" collapsed="false">
      <c r="A30" s="29" t="n">
        <v>0.1</v>
      </c>
      <c r="B30" s="49" t="n">
        <f aca="false">(SUMPRODUCT($B$14:$H$14,1/(1+$A30)^$B$13:$H$13)+$H$14*B$29/(1+$A30)^$H$13+假设!$B$9)/假设!$B$6</f>
        <v>189.931306783963</v>
      </c>
      <c r="C30" s="49" t="n">
        <f aca="false">(SUMPRODUCT($B$14:$H$14,1/(1+$A30)^$B$13:$H$13)+$H$14*C$29/(1+$A30)^$H$13+假设!$B$9)/假设!$B$6</f>
        <v>214.357389161309</v>
      </c>
      <c r="D30" s="49" t="n">
        <f aca="false">(SUMPRODUCT($B$14:$H$14,1/(1+$A30)^$B$13:$H$13)+$H$14*D$29/(1+$A30)^$H$13+假设!$B$9)/假设!$B$6</f>
        <v>238.783471538655</v>
      </c>
    </row>
    <row r="31" customFormat="false" ht="15" hidden="false" customHeight="false" outlineLevel="0" collapsed="false">
      <c r="A31" s="29" t="n">
        <v>0.11</v>
      </c>
      <c r="B31" s="49" t="n">
        <f aca="false">(SUMPRODUCT($B$14:$H$14,1/(1+$A31)^$B$13:$H$13)+$H$14*B$29/(1+$A31)^$H$13+假设!$B$9)/假设!$B$6</f>
        <v>179.883290919755</v>
      </c>
      <c r="C31" s="49" t="n">
        <f aca="false">(SUMPRODUCT($B$14:$H$14,1/(1+$A31)^$B$13:$H$13)+$H$14*C$29/(1+$A31)^$H$13+假设!$B$9)/假设!$B$6</f>
        <v>202.810002208518</v>
      </c>
      <c r="D31" s="49" t="n">
        <f aca="false">(SUMPRODUCT($B$14:$H$14,1/(1+$A31)^$B$13:$H$13)+$H$14*D$29/(1+$A31)^$H$13+假设!$B$9)/假设!$B$6</f>
        <v>225.736713497281</v>
      </c>
    </row>
    <row r="32" customFormat="false" ht="15" hidden="false" customHeight="false" outlineLevel="0" collapsed="false">
      <c r="A32" s="29" t="n">
        <v>0.12</v>
      </c>
      <c r="B32" s="49" t="n">
        <f aca="false">(SUMPRODUCT($B$14:$H$14,1/(1+$A32)^$B$13:$H$13)+$H$14*B$29/(1+$A32)^$H$13+假设!$B$9)/假设!$B$6</f>
        <v>170.499373832231</v>
      </c>
      <c r="C32" s="49" t="n">
        <f aca="false">(SUMPRODUCT($B$14:$H$14,1/(1+$A32)^$B$13:$H$13)+$H$14*C$29/(1+$A32)^$H$13+假设!$B$9)/假设!$B$6</f>
        <v>192.03098135165</v>
      </c>
      <c r="D32" s="49" t="n">
        <f aca="false">(SUMPRODUCT($B$14:$H$14,1/(1+$A32)^$B$13:$H$13)+$H$14*D$29/(1+$A32)^$H$13+假设!$B$9)/假设!$B$6</f>
        <v>213.562588871068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4"/>
  </cols>
  <sheetData>
    <row r="1" customFormat="false" ht="21.6" hidden="false" customHeight="false" outlineLevel="0" collapsed="false">
      <c r="A1" s="15" t="s">
        <v>84</v>
      </c>
    </row>
    <row r="2" customFormat="false" ht="15" hidden="false" customHeight="false" outlineLevel="0" collapsed="false">
      <c r="A2" s="2" t="s">
        <v>85</v>
      </c>
    </row>
    <row r="4" customFormat="false" ht="17.15" hidden="false" customHeight="false" outlineLevel="0" collapsed="false">
      <c r="A4" s="50" t="s">
        <v>11</v>
      </c>
      <c r="B4" s="47" t="s">
        <v>86</v>
      </c>
      <c r="C4" s="47" t="s">
        <v>87</v>
      </c>
      <c r="D4" s="50" t="s">
        <v>88</v>
      </c>
      <c r="E4" s="47" t="s">
        <v>89</v>
      </c>
      <c r="F4" s="50" t="s">
        <v>14</v>
      </c>
    </row>
    <row r="5" customFormat="false" ht="15" hidden="false" customHeight="false" outlineLevel="0" collapsed="false">
      <c r="A5" s="51" t="s">
        <v>90</v>
      </c>
      <c r="B5" s="32" t="n">
        <f aca="false">假设!B15</f>
        <v>11.5</v>
      </c>
      <c r="C5" s="52" t="n">
        <f aca="false">假设!C15</f>
        <v>26</v>
      </c>
      <c r="D5" s="49" t="n">
        <f aca="false">B5*C5</f>
        <v>299</v>
      </c>
      <c r="E5" s="28" t="n">
        <f aca="false">D5/假设!$B$5-1</f>
        <v>0.553004726536124</v>
      </c>
      <c r="F5" s="28" t="n">
        <f aca="false">假设!D15</f>
        <v>0.35</v>
      </c>
    </row>
    <row r="6" customFormat="false" ht="15" hidden="false" customHeight="false" outlineLevel="0" collapsed="false">
      <c r="A6" s="51" t="s">
        <v>91</v>
      </c>
      <c r="B6" s="32" t="n">
        <f aca="false">假设!B16</f>
        <v>10.5</v>
      </c>
      <c r="C6" s="52" t="n">
        <f aca="false">假设!C16</f>
        <v>22</v>
      </c>
      <c r="D6" s="49" t="n">
        <f aca="false">B6*C6</f>
        <v>231</v>
      </c>
      <c r="E6" s="28" t="n">
        <f aca="false">D6/假设!$B$5-1</f>
        <v>0.199813016153327</v>
      </c>
      <c r="F6" s="28" t="n">
        <f aca="false">假设!D16</f>
        <v>0.45</v>
      </c>
    </row>
    <row r="7" customFormat="false" ht="15" hidden="false" customHeight="false" outlineLevel="0" collapsed="false">
      <c r="A7" s="51" t="s">
        <v>92</v>
      </c>
      <c r="B7" s="32" t="n">
        <f aca="false">假设!B17</f>
        <v>8.3</v>
      </c>
      <c r="C7" s="52" t="n">
        <f aca="false">假设!C17</f>
        <v>18</v>
      </c>
      <c r="D7" s="49" t="n">
        <f aca="false">B7*C7</f>
        <v>149.4</v>
      </c>
      <c r="E7" s="28" t="n">
        <f aca="false">D7/假设!$B$5-1</f>
        <v>-0.22401703630603</v>
      </c>
      <c r="F7" s="28" t="n">
        <f aca="false">假设!D17</f>
        <v>0.2</v>
      </c>
    </row>
    <row r="8" customFormat="false" ht="15" hidden="false" customHeight="false" outlineLevel="0" collapsed="false">
      <c r="A8" s="18" t="s">
        <v>93</v>
      </c>
      <c r="B8" s="27"/>
      <c r="C8" s="27"/>
      <c r="D8" s="53" t="n">
        <f aca="false">SUMPRODUCT(D5:D7,F5:F7)</f>
        <v>238.48</v>
      </c>
      <c r="E8" s="54" t="n">
        <f aca="false">D8/假设!$B$5-1</f>
        <v>0.238664104295435</v>
      </c>
      <c r="F8" s="27"/>
    </row>
    <row r="10" customFormat="false" ht="15" hidden="false" customHeight="false" outlineLevel="0" collapsed="false">
      <c r="A10" s="2" t="s">
        <v>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2026-07-01T10:20:34Z</dcterms:created>
  <dc:creator>openpyxl</dc:creator>
  <dc:description/>
  <dc:language>en-US</dc:language>
  <cp:lastModifiedBy/>
  <dcterms:modified xsi:type="dcterms:W3CDTF">2026-07-01T10:20:34Z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