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2026-06-29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2.31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Arial"/>
            <family val="2"/>
          </rPr>
          <t xml:space="preserve">≈ $7.7B</t>
        </r>
      </text>
    </comment>
    <comment ref="B8" authorId="0">
      <text>
        <r>
          <rPr>
            <sz val="10"/>
            <rFont val="Noto Sans CJK SC"/>
            <family val="2"/>
          </rPr>
          <t xml:space="preserve">轻资产、净现金为正（约略）</t>
        </r>
      </text>
    </comment>
    <comment ref="B9" authorId="0">
      <text>
        <r>
          <rPr>
            <sz val="10"/>
            <rFont val="Noto Sans CJK SC"/>
            <family val="2"/>
          </rPr>
          <t xml:space="preserve">市值−净现金</t>
        </r>
      </text>
    </comment>
    <comment ref="B10" authorId="0">
      <text>
        <r>
          <rPr>
            <sz val="10"/>
            <rFont val="Noto Sans CJK SC"/>
            <family val="2"/>
          </rPr>
          <t xml:space="preserve">指引 </t>
        </r>
        <r>
          <rPr>
            <sz val="10"/>
            <rFont val="Arial"/>
            <family val="2"/>
          </rPr>
          <t xml:space="preserve">$2.8–3.0B </t>
        </r>
        <r>
          <rPr>
            <sz val="10"/>
            <rFont val="Noto Sans CJK SC"/>
            <family val="2"/>
          </rPr>
          <t xml:space="preserve">中值</t>
        </r>
      </text>
    </comment>
    <comment ref="B11" authorId="0">
      <text>
        <r>
          <rPr>
            <sz val="10"/>
            <rFont val="Arial"/>
            <family val="2"/>
          </rPr>
          <t xml:space="preserve">≈ 2.5x</t>
        </r>
      </text>
    </comment>
  </commentList>
</comments>
</file>

<file path=xl/sharedStrings.xml><?xml version="1.0" encoding="utf-8"?>
<sst xmlns="http://schemas.openxmlformats.org/spreadsheetml/2006/main" count="74" uniqueCount="69">
  <si>
    <r>
      <rPr>
        <b val="true"/>
        <sz val="14"/>
        <color rgb="FF1F4E79"/>
        <rFont val="Arial"/>
        <family val="0"/>
        <charset val="1"/>
      </rPr>
      <t xml:space="preserve">Hims &amp; Hers (HIMS)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</si>
  <si>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Q1'26+FY25 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2026-06-29</t>
    </r>
    <r>
      <rPr>
        <i val="true"/>
        <sz val="10"/>
        <color rgb="FF7F7F7F"/>
        <rFont val="Noto Sans CJK SC"/>
        <family val="2"/>
      </rPr>
      <t xml:space="preserve">；金额 </t>
    </r>
    <r>
      <rPr>
        <i val="true"/>
        <sz val="10"/>
        <color rgb="FF7F7F7F"/>
        <rFont val="Arial"/>
        <family val="0"/>
        <charset val="1"/>
      </rPr>
      <t xml:space="preserve">$B</t>
    </r>
    <r>
      <rPr>
        <i val="true"/>
        <sz val="10"/>
        <color rgb="FF7F7F7F"/>
        <rFont val="Noto Sans CJK SC"/>
        <family val="2"/>
      </rPr>
      <t xml:space="preserve">（营收）</t>
    </r>
    <r>
      <rPr>
        <i val="true"/>
        <sz val="10"/>
        <color rgb="FF7F7F7F"/>
        <rFont val="Arial"/>
        <family val="0"/>
        <charset val="1"/>
      </rPr>
      <t xml:space="preserve">/$</t>
    </r>
    <r>
      <rPr>
        <i val="true"/>
        <sz val="10"/>
        <color rgb="FF7F7F7F"/>
        <rFont val="Noto Sans CJK SC"/>
        <family val="2"/>
      </rPr>
      <t xml:space="preserve">（股价）；未盈利用 </t>
    </r>
    <r>
      <rPr>
        <i val="true"/>
        <sz val="10"/>
        <color rgb="FF7F7F7F"/>
        <rFont val="Arial"/>
        <family val="0"/>
        <charset val="1"/>
      </rPr>
      <t xml:space="preserve">EV/Sales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</si>
  <si>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</si>
  <si>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($)</t>
    </r>
  </si>
  <si>
    <r>
      <rPr>
        <sz val="10"/>
        <color rgb="FF000000"/>
        <rFont val="Noto Sans CJK SC"/>
        <family val="2"/>
      </rPr>
      <t xml:space="preserve">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</si>
  <si>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($B)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</si>
  <si>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($B)</t>
    </r>
  </si>
  <si>
    <t xml:space="preserve">EV ($B)</t>
  </si>
  <si>
    <r>
      <rPr>
        <sz val="10"/>
        <color rgb="FF000000"/>
        <rFont val="Arial"/>
        <family val="0"/>
        <charset val="1"/>
      </rPr>
      <t xml:space="preserve">2026E </t>
    </r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($B)</t>
    </r>
  </si>
  <si>
    <t xml:space="preserve">EV/Sales (2026E)</t>
  </si>
  <si>
    <r>
      <rPr>
        <b val="true"/>
        <sz val="11"/>
        <color rgb="FFFFFFFF"/>
        <rFont val="Noto Sans CJK SC"/>
        <family val="2"/>
      </rPr>
      <t xml:space="preserve">情景假设（</t>
    </r>
    <r>
      <rPr>
        <b val="true"/>
        <sz val="11"/>
        <color rgb="FFFFFFFF"/>
        <rFont val="Arial"/>
        <family val="0"/>
        <charset val="1"/>
      </rPr>
      <t xml:space="preserve">2027E </t>
    </r>
    <r>
      <rPr>
        <b val="true"/>
        <sz val="11"/>
        <color rgb="FFFFFFFF"/>
        <rFont val="Noto Sans CJK SC"/>
        <family val="2"/>
      </rPr>
      <t xml:space="preserve">营收 </t>
    </r>
    <r>
      <rPr>
        <b val="true"/>
        <sz val="11"/>
        <color rgb="FFFFFFFF"/>
        <rFont val="Arial"/>
        <family val="0"/>
        <charset val="1"/>
      </rPr>
      <t xml:space="preserve">× EV/Sales</t>
    </r>
    <r>
      <rPr>
        <b val="true"/>
        <sz val="11"/>
        <color rgb="FFFFFFFF"/>
        <rFont val="Noto Sans CJK SC"/>
        <family val="2"/>
      </rPr>
      <t xml:space="preserve">）</t>
    </r>
  </si>
  <si>
    <t xml:space="preserve">情景</t>
  </si>
  <si>
    <r>
      <rPr>
        <b val="true"/>
        <sz val="11"/>
        <color rgb="FFFFFFFF"/>
        <rFont val="Arial"/>
        <family val="0"/>
        <charset val="1"/>
      </rPr>
      <t xml:space="preserve">2027E</t>
    </r>
    <r>
      <rPr>
        <b val="true"/>
        <sz val="11"/>
        <color rgb="FFFFFFFF"/>
        <rFont val="Noto Sans CJK SC"/>
        <family val="2"/>
      </rPr>
      <t xml:space="preserve">营收</t>
    </r>
    <r>
      <rPr>
        <b val="true"/>
        <sz val="11"/>
        <color rgb="FFFFFFFF"/>
        <rFont val="Arial"/>
        <family val="0"/>
        <charset val="1"/>
      </rPr>
      <t xml:space="preserve">($B)</t>
    </r>
  </si>
  <si>
    <t xml:space="preserve">EV/Sales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</si>
  <si>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</si>
  <si>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</si>
  <si>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</si>
  <si>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</si>
  <si>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注：营收、</t>
    </r>
    <r>
      <rPr>
        <i val="true"/>
        <sz val="10"/>
        <color rgb="FF7F7F7F"/>
        <rFont val="Arial"/>
        <family val="0"/>
        <charset val="1"/>
      </rPr>
      <t xml:space="preserve">EV/Sales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模型化口径；季度亏损不宜用 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，故用 </t>
    </r>
    <r>
      <rPr>
        <i val="true"/>
        <sz val="10"/>
        <color rgb="FF7F7F7F"/>
        <rFont val="Arial"/>
        <family val="0"/>
        <charset val="1"/>
      </rPr>
      <t xml:space="preserve">EV/Sales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</si>
  <si>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GAAP </t>
    </r>
    <r>
      <rPr>
        <b val="true"/>
        <sz val="14"/>
        <color rgb="FF1F4E79"/>
        <rFont val="Noto Sans CJK SC"/>
        <family val="2"/>
      </rPr>
      <t xml:space="preserve">口径，</t>
    </r>
    <r>
      <rPr>
        <b val="true"/>
        <sz val="14"/>
        <color rgb="FF1F4E79"/>
        <rFont val="Arial"/>
        <family val="0"/>
        <charset val="1"/>
      </rPr>
      <t xml:space="preserve">$M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</si>
  <si>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HIMS 10-Q/8-K</t>
    </r>
    <r>
      <rPr>
        <i val="true"/>
        <sz val="10"/>
        <color rgb="FF7F7F7F"/>
        <rFont val="Noto Sans CJK SC"/>
        <family val="2"/>
      </rPr>
      <t xml:space="preserve">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</si>
  <si>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t xml:space="preserve">($M)</t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</si>
  <si>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</si>
  <si>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</si>
  <si>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</si>
  <si>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</si>
  <si>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</si>
  <si>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</si>
  <si>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</si>
  <si>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</si>
  <si>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</si>
  <si>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</si>
  <si>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</si>
  <si>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</si>
  <si>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</si>
  <si>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</si>
  <si>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</si>
  <si>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</si>
  <si>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经营利润率</t>
    </r>
  </si>
  <si>
    <t xml:space="preserve">净利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</si>
  <si>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</t>
    </r>
  </si>
  <si>
    <r>
      <rPr>
        <i val="true"/>
        <sz val="10"/>
        <color rgb="FFC00000"/>
        <rFont val="Noto Sans CJK SC"/>
        <family val="2"/>
      </rPr>
      <t xml:space="preserve">核心弧线：营收增速 </t>
    </r>
    <r>
      <rPr>
        <i val="true"/>
        <sz val="10"/>
        <color rgb="FFC00000"/>
        <rFont val="Arial"/>
        <family val="0"/>
        <charset val="1"/>
      </rPr>
      <t xml:space="preserve">+110.7%(Q1'25)→+3.8%(Q1'26) </t>
    </r>
    <r>
      <rPr>
        <i val="true"/>
        <sz val="10"/>
        <color rgb="FFC00000"/>
        <rFont val="Noto Sans CJK SC"/>
        <family val="2"/>
      </rPr>
      <t xml:space="preserve">骤降；毛利率 </t>
    </r>
    <r>
      <rPr>
        <i val="true"/>
        <sz val="10"/>
        <color rgb="FFC00000"/>
        <rFont val="Arial"/>
        <family val="0"/>
        <charset val="1"/>
      </rPr>
      <t xml:space="preserve">82%→65%(</t>
    </r>
    <r>
      <rPr>
        <i val="true"/>
        <sz val="10"/>
        <color rgb="FFC00000"/>
        <rFont val="Noto Sans CJK SC"/>
        <family val="2"/>
      </rPr>
      <t xml:space="preserve">品牌</t>
    </r>
    <r>
      <rPr>
        <i val="true"/>
        <sz val="10"/>
        <color rgb="FFC00000"/>
        <rFont val="Arial"/>
        <family val="0"/>
        <charset val="1"/>
      </rPr>
      <t xml:space="preserve">GLP-1</t>
    </r>
    <r>
      <rPr>
        <i val="true"/>
        <sz val="10"/>
        <color rgb="FFC00000"/>
        <rFont val="Noto Sans CJK SC"/>
        <family val="2"/>
      </rPr>
      <t xml:space="preserve">摊薄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；经营利润率 </t>
    </r>
    <r>
      <rPr>
        <i val="true"/>
        <sz val="10"/>
        <color rgb="FFC00000"/>
        <rFont val="Arial"/>
        <family val="0"/>
        <charset val="1"/>
      </rPr>
      <t xml:space="preserve">+9.9%→−12.9%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</si>
  <si>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异常项①：</t>
    </r>
    <r>
      <rPr>
        <i val="true"/>
        <sz val="10"/>
        <color rgb="FFC00000"/>
        <rFont val="Arial"/>
        <family val="0"/>
        <charset val="1"/>
      </rPr>
      <t xml:space="preserve">Q3'24 </t>
    </r>
    <r>
      <rPr>
        <i val="true"/>
        <sz val="10"/>
        <color rgb="FFC00000"/>
        <rFont val="Noto Sans CJK SC"/>
        <family val="2"/>
      </rPr>
      <t xml:space="preserve">净利 </t>
    </r>
    <r>
      <rPr>
        <i val="true"/>
        <sz val="10"/>
        <color rgb="FFC00000"/>
        <rFont val="Arial"/>
        <family val="0"/>
        <charset val="1"/>
      </rPr>
      <t xml:space="preserve">$75.6M </t>
    </r>
    <r>
      <rPr>
        <i val="true"/>
        <sz val="10"/>
        <color rgb="FFC00000"/>
        <rFont val="Noto Sans CJK SC"/>
        <family val="2"/>
      </rPr>
      <t xml:space="preserve">含约 </t>
    </r>
    <r>
      <rPr>
        <i val="true"/>
        <sz val="10"/>
        <color rgb="FFC00000"/>
        <rFont val="Arial"/>
        <family val="0"/>
        <charset val="1"/>
      </rPr>
      <t xml:space="preserve">$52M </t>
    </r>
    <r>
      <rPr>
        <i val="true"/>
        <sz val="10"/>
        <color rgb="FFC00000"/>
        <rFont val="Noto Sans CJK SC"/>
        <family val="2"/>
      </rPr>
      <t xml:space="preserve">递延所得税资产确认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一次性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，核心经营利润仅 </t>
    </r>
    <r>
      <rPr>
        <i val="true"/>
        <sz val="10"/>
        <color rgb="FFC00000"/>
        <rFont val="Arial"/>
        <family val="0"/>
        <charset val="1"/>
      </rPr>
      <t xml:space="preserve">$22.4M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</si>
  <si>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异常项②：</t>
    </r>
    <r>
      <rPr>
        <i val="true"/>
        <sz val="10"/>
        <color rgb="FFC00000"/>
        <rFont val="Arial"/>
        <family val="0"/>
        <charset val="1"/>
      </rPr>
      <t xml:space="preserve">Q1'26 </t>
    </r>
    <r>
      <rPr>
        <i val="true"/>
        <sz val="10"/>
        <color rgb="FFC00000"/>
        <rFont val="Noto Sans CJK SC"/>
        <family val="2"/>
      </rPr>
      <t xml:space="preserve">净亏损 −</t>
    </r>
    <r>
      <rPr>
        <i val="true"/>
        <sz val="10"/>
        <color rgb="FFC00000"/>
        <rFont val="Arial"/>
        <family val="0"/>
        <charset val="1"/>
      </rPr>
      <t xml:space="preserve">$92.1M </t>
    </r>
    <r>
      <rPr>
        <i val="true"/>
        <sz val="10"/>
        <color rgb="FFC00000"/>
        <rFont val="Noto Sans CJK SC"/>
        <family val="2"/>
      </rPr>
      <t xml:space="preserve">含约 </t>
    </r>
    <r>
      <rPr>
        <i val="true"/>
        <sz val="10"/>
        <color rgb="FFC00000"/>
        <rFont val="Arial"/>
        <family val="0"/>
        <charset val="1"/>
      </rPr>
      <t xml:space="preserve">$48.5M </t>
    </r>
    <r>
      <rPr>
        <i val="true"/>
        <sz val="10"/>
        <color rgb="FFC00000"/>
        <rFont val="Noto Sans CJK SC"/>
        <family val="2"/>
      </rPr>
      <t xml:space="preserve">一次性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重组</t>
    </r>
    <r>
      <rPr>
        <i val="true"/>
        <sz val="10"/>
        <color rgb="FFC00000"/>
        <rFont val="Arial"/>
        <family val="0"/>
        <charset val="1"/>
      </rPr>
      <t xml:space="preserve">$33.5M+</t>
    </r>
    <r>
      <rPr>
        <i val="true"/>
        <sz val="10"/>
        <color rgb="FFC00000"/>
        <rFont val="Noto Sans CJK SC"/>
        <family val="2"/>
      </rPr>
      <t xml:space="preserve">法律和解</t>
    </r>
    <r>
      <rPr>
        <i val="true"/>
        <sz val="10"/>
        <color rgb="FFC00000"/>
        <rFont val="Arial"/>
        <family val="0"/>
        <charset val="1"/>
      </rPr>
      <t xml:space="preserve">$15M)</t>
    </r>
    <r>
      <rPr>
        <i val="true"/>
        <sz val="10"/>
        <color rgb="FFC00000"/>
        <rFont val="Noto Sans CJK SC"/>
        <family val="2"/>
      </rPr>
      <t xml:space="preserve">，核心亏损约 −</t>
    </r>
    <r>
      <rPr>
        <i val="true"/>
        <sz val="10"/>
        <color rgb="FFC00000"/>
        <rFont val="Arial"/>
        <family val="0"/>
        <charset val="1"/>
      </rPr>
      <t xml:space="preserve">$44M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</si>
  <si>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年度模型（今年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）— 增长骤降 </t>
    </r>
    <r>
      <rPr>
        <b val="true"/>
        <sz val="14"/>
        <color rgb="FF1F4E79"/>
        <rFont val="Arial"/>
        <family val="0"/>
        <charset val="1"/>
      </rPr>
      <t xml:space="preserve">+ </t>
    </r>
    <r>
      <rPr>
        <b val="true"/>
        <sz val="14"/>
        <color rgb="FF1F4E79"/>
        <rFont val="Noto Sans CJK SC"/>
        <family val="2"/>
      </rPr>
      <t xml:space="preserve">转型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</si>
  <si>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FY24–25A </t>
    </r>
    <r>
      <rPr>
        <i val="true"/>
        <sz val="10"/>
        <color rgb="FF7F7F7F"/>
        <rFont val="Noto Sans CJK SC"/>
        <family val="2"/>
      </rPr>
      <t xml:space="preserve">为四季合计实际；</t>
    </r>
    <r>
      <rPr>
        <i val="true"/>
        <sz val="10"/>
        <color rgb="FF7F7F7F"/>
        <rFont val="Arial"/>
        <family val="0"/>
        <charset val="1"/>
      </rPr>
      <t xml:space="preserve">2025 </t>
    </r>
    <r>
      <rPr>
        <i val="true"/>
        <sz val="10"/>
        <color rgb="FF7F7F7F"/>
        <rFont val="Noto Sans CJK SC"/>
        <family val="2"/>
      </rPr>
      <t xml:space="preserve">含复方 </t>
    </r>
    <r>
      <rPr>
        <i val="true"/>
        <sz val="10"/>
        <color rgb="FF7F7F7F"/>
        <rFont val="Arial"/>
        <family val="0"/>
        <charset val="1"/>
      </rPr>
      <t xml:space="preserve">GLP-1 </t>
    </r>
    <r>
      <rPr>
        <i val="true"/>
        <sz val="10"/>
        <color rgb="FF7F7F7F"/>
        <rFont val="Noto Sans CJK SC"/>
        <family val="2"/>
      </rPr>
      <t xml:space="preserve">不可持续增长，</t>
    </r>
    <r>
      <rPr>
        <i val="true"/>
        <sz val="10"/>
        <color rgb="FF7F7F7F"/>
        <rFont val="Arial"/>
        <family val="0"/>
        <charset val="1"/>
      </rPr>
      <t xml:space="preserve">2026 </t>
    </r>
    <r>
      <rPr>
        <i val="true"/>
        <sz val="10"/>
        <color rgb="FF7F7F7F"/>
        <rFont val="Noto Sans CJK SC"/>
        <family val="2"/>
      </rPr>
      <t xml:space="preserve">转型消化。</t>
    </r>
  </si>
  <si>
    <t xml:space="preserve">($B)</t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</si>
  <si>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</si>
  <si>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</si>
  <si>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</si>
  <si>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</si>
  <si>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</si>
  <si>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t xml:space="preserve">营收</t>
  </si>
  <si>
    <t xml:space="preserve">YoY</t>
  </si>
  <si>
    <t xml:space="preserve">Adj. EBITDA</t>
  </si>
  <si>
    <r>
      <rPr>
        <sz val="10"/>
        <color rgb="FF000000"/>
        <rFont val="Arial"/>
        <family val="0"/>
        <charset val="1"/>
      </rPr>
      <t xml:space="preserve">EBITDA </t>
    </r>
    <r>
      <rPr>
        <sz val="10"/>
        <color rgb="FF000000"/>
        <rFont val="Noto Sans CJK SC"/>
        <family val="2"/>
      </rPr>
      <t xml:space="preserve">利润率</t>
    </r>
  </si>
  <si>
    <r>
      <rPr>
        <sz val="10"/>
        <color rgb="FF000000"/>
        <rFont val="Noto Sans CJK SC"/>
        <family val="2"/>
      </rPr>
      <t xml:space="preserve">订阅用户</t>
    </r>
    <r>
      <rPr>
        <sz val="10"/>
        <color rgb="FF000000"/>
        <rFont val="Arial"/>
        <family val="0"/>
        <charset val="1"/>
      </rPr>
      <t xml:space="preserve">(M)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</si>
  <si>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FY25 +59% </t>
    </r>
    <r>
      <rPr>
        <i val="true"/>
        <sz val="10"/>
        <color rgb="FF7F7F7F"/>
        <rFont val="Noto Sans CJK SC"/>
        <family val="2"/>
      </rPr>
      <t xml:space="preserve">含复方 </t>
    </r>
    <r>
      <rPr>
        <i val="true"/>
        <sz val="10"/>
        <color rgb="FF7F7F7F"/>
        <rFont val="Arial"/>
        <family val="0"/>
        <charset val="1"/>
      </rPr>
      <t xml:space="preserve">GLP-1(</t>
    </r>
    <r>
      <rPr>
        <i val="true"/>
        <sz val="10"/>
        <color rgb="FF7F7F7F"/>
        <rFont val="Noto Sans CJK SC"/>
        <family val="2"/>
      </rPr>
      <t xml:space="preserve">不可持续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，</t>
    </r>
    <r>
      <rPr>
        <i val="true"/>
        <sz val="10"/>
        <color rgb="FF7F7F7F"/>
        <rFont val="Arial"/>
        <family val="0"/>
        <charset val="1"/>
      </rPr>
      <t xml:space="preserve">Q1'26 </t>
    </r>
    <r>
      <rPr>
        <i val="true"/>
        <sz val="10"/>
        <color rgb="FF7F7F7F"/>
        <rFont val="Noto Sans CJK SC"/>
        <family val="2"/>
      </rPr>
      <t xml:space="preserve">增速已骤降至 </t>
    </r>
    <r>
      <rPr>
        <i val="true"/>
        <sz val="10"/>
        <color rgb="FF7F7F7F"/>
        <rFont val="Arial"/>
        <family val="0"/>
        <charset val="1"/>
      </rPr>
      <t xml:space="preserve">+4%</t>
    </r>
    <r>
      <rPr>
        <i val="true"/>
        <sz val="10"/>
        <color rgb="FF7F7F7F"/>
        <rFont val="Noto Sans CJK SC"/>
        <family val="2"/>
      </rPr>
      <t xml:space="preserve">；</t>
    </r>
    <r>
      <rPr>
        <i val="true"/>
        <sz val="10"/>
        <color rgb="FF7F7F7F"/>
        <rFont val="Arial"/>
        <family val="0"/>
        <charset val="1"/>
      </rPr>
      <t xml:space="preserve">FY26E </t>
    </r>
    <r>
      <rPr>
        <i val="true"/>
        <sz val="10"/>
        <color rgb="FF7F7F7F"/>
        <rFont val="Noto Sans CJK SC"/>
        <family val="2"/>
      </rPr>
      <t xml:space="preserve">指引 </t>
    </r>
    <r>
      <rPr>
        <i val="true"/>
        <sz val="10"/>
        <color rgb="FF7F7F7F"/>
        <rFont val="Arial"/>
        <family val="0"/>
        <charset val="1"/>
      </rPr>
      <t xml:space="preserve">$2.8–3.0B(+19–28%)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</si>
  <si>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7F7F7F"/>
        <rFont val="Noto Sans CJK SC"/>
        <family val="2"/>
      </rPr>
      <t xml:space="preserve">预测逻辑：转型成功则 </t>
    </r>
    <r>
      <rPr>
        <i val="true"/>
        <sz val="10"/>
        <color rgb="FF7F7F7F"/>
        <rFont val="Arial"/>
        <family val="0"/>
        <charset val="1"/>
      </rPr>
      <t xml:space="preserve">27–28E </t>
    </r>
    <r>
      <rPr>
        <i val="true"/>
        <sz val="10"/>
        <color rgb="FF7F7F7F"/>
        <rFont val="Noto Sans CJK SC"/>
        <family val="2"/>
      </rPr>
      <t xml:space="preserve">品牌 </t>
    </r>
    <r>
      <rPr>
        <i val="true"/>
        <sz val="10"/>
        <color rgb="FF7F7F7F"/>
        <rFont val="Arial"/>
        <family val="0"/>
        <charset val="1"/>
      </rPr>
      <t xml:space="preserve">Wegovy </t>
    </r>
    <r>
      <rPr>
        <i val="true"/>
        <sz val="10"/>
        <color rgb="FF7F7F7F"/>
        <rFont val="Noto Sans CJK SC"/>
        <family val="2"/>
      </rPr>
      <t xml:space="preserve">接棒、</t>
    </r>
    <r>
      <rPr>
        <i val="true"/>
        <sz val="10"/>
        <color rgb="FF7F7F7F"/>
        <rFont val="Arial"/>
        <family val="0"/>
        <charset val="1"/>
      </rPr>
      <t xml:space="preserve">EBITDA </t>
    </r>
    <r>
      <rPr>
        <i val="true"/>
        <sz val="10"/>
        <color rgb="FF7F7F7F"/>
        <rFont val="Noto Sans CJK SC"/>
        <family val="2"/>
      </rPr>
      <t xml:space="preserve">利润率随规模修复；失败则增速停滞、利润率承压。</t>
    </r>
  </si>
  <si>
    <r>
      <rPr>
        <b val="true"/>
        <sz val="14"/>
        <color rgb="FF1F4E79"/>
        <rFont val="Noto Sans CJK SC"/>
        <family val="2"/>
      </rPr>
      <t xml:space="preserve">情景定价（</t>
    </r>
    <r>
      <rPr>
        <b val="true"/>
        <sz val="14"/>
        <color rgb="FF1F4E79"/>
        <rFont val="Arial"/>
        <family val="0"/>
        <charset val="1"/>
      </rPr>
      <t xml:space="preserve">2027E </t>
    </r>
    <r>
      <rPr>
        <b val="true"/>
        <sz val="14"/>
        <color rgb="FF1F4E79"/>
        <rFont val="Noto Sans CJK SC"/>
        <family val="2"/>
      </rPr>
      <t xml:space="preserve">营收 </t>
    </r>
    <r>
      <rPr>
        <b val="true"/>
        <sz val="14"/>
        <color rgb="FF1F4E79"/>
        <rFont val="Arial"/>
        <family val="0"/>
        <charset val="1"/>
      </rPr>
      <t xml:space="preserve">× EV/Sales </t>
    </r>
    <r>
      <rPr>
        <b val="true"/>
        <sz val="14"/>
        <color rgb="FF1F4E79"/>
        <rFont val="Noto Sans CJK SC"/>
        <family val="2"/>
      </rPr>
      <t xml:space="preserve">法）</t>
    </r>
  </si>
  <si>
    <r>
      <rPr>
        <i val="true"/>
        <sz val="10"/>
        <color rgb="FF7F7F7F"/>
        <rFont val="Arial"/>
        <family val="0"/>
        <charset val="1"/>
      </rPr>
      <t xml:space="preserve">EV = </t>
    </r>
    <r>
      <rPr>
        <i val="true"/>
        <sz val="10"/>
        <color rgb="FF7F7F7F"/>
        <rFont val="Noto Sans CJK SC"/>
        <family val="2"/>
      </rPr>
      <t xml:space="preserve">营收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倍数；股权 </t>
    </r>
    <r>
      <rPr>
        <i val="true"/>
        <sz val="10"/>
        <color rgb="FF7F7F7F"/>
        <rFont val="Arial"/>
        <family val="0"/>
        <charset val="1"/>
      </rPr>
      <t xml:space="preserve">= EV+</t>
    </r>
    <r>
      <rPr>
        <i val="true"/>
        <sz val="10"/>
        <color rgb="FF7F7F7F"/>
        <rFont val="Noto Sans CJK SC"/>
        <family val="2"/>
      </rPr>
      <t xml:space="preserve">净现金；每股 </t>
    </r>
    <r>
      <rPr>
        <i val="true"/>
        <sz val="10"/>
        <color rgb="FF7F7F7F"/>
        <rFont val="Arial"/>
        <family val="0"/>
        <charset val="1"/>
      </rPr>
      <t xml:space="preserve">= </t>
    </r>
    <r>
      <rPr>
        <i val="true"/>
        <sz val="10"/>
        <color rgb="FF7F7F7F"/>
        <rFont val="Noto Sans CJK SC"/>
        <family val="2"/>
      </rPr>
      <t xml:space="preserve">股权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股数。</t>
    </r>
  </si>
  <si>
    <r>
      <rPr>
        <b val="true"/>
        <sz val="11"/>
        <color rgb="FFFFFFFF"/>
        <rFont val="Noto Sans CJK SC"/>
        <family val="2"/>
      </rPr>
      <t xml:space="preserve">营收</t>
    </r>
    <r>
      <rPr>
        <b val="true"/>
        <sz val="11"/>
        <color rgb="FFFFFFFF"/>
        <rFont val="Arial"/>
        <family val="0"/>
        <charset val="1"/>
      </rPr>
      <t xml:space="preserve">($B)</t>
    </r>
  </si>
  <si>
    <t xml:space="preserve">EV/S</t>
  </si>
  <si>
    <t xml:space="preserve">EV($B)</t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</si>
  <si>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</si>
  <si>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</si>
  <si>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</si>
  <si>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注：三档 </t>
    </r>
    <r>
      <rPr>
        <i val="true"/>
        <sz val="10"/>
        <color rgb="FF7F7F7F"/>
        <rFont val="Arial"/>
        <family val="0"/>
        <charset val="1"/>
      </rPr>
      <t xml:space="preserve">$18–$50 </t>
    </r>
    <r>
      <rPr>
        <i val="true"/>
        <sz val="10"/>
        <color rgb="FF7F7F7F"/>
        <rFont val="Noto Sans CJK SC"/>
        <family val="2"/>
      </rPr>
      <t xml:space="preserve">极端分化 </t>
    </r>
    <r>
      <rPr>
        <i val="true"/>
        <sz val="10"/>
        <color rgb="FF7F7F7F"/>
        <rFont val="Arial"/>
        <family val="0"/>
        <charset val="1"/>
      </rPr>
      <t xml:space="preserve">= </t>
    </r>
    <r>
      <rPr>
        <i val="true"/>
        <sz val="10"/>
        <color rgb="FF7F7F7F"/>
        <rFont val="Noto Sans CJK SC"/>
        <family val="2"/>
      </rPr>
      <t xml:space="preserve">转型成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败的二元赔率；加权约持平现价，故给持有观望。</t>
    </r>
  </si>
  <si>
    <r>
      <rPr>
        <i val="true"/>
        <sz val="10"/>
        <color rgb="FF7F7F7F"/>
        <rFont val="Noto Sans CJK SC"/>
        <family val="2"/>
      </rPr>
      <t xml:space="preserve">对照：卖方一致中值 </t>
    </r>
    <r>
      <rPr>
        <i val="true"/>
        <sz val="10"/>
        <color rgb="FF7F7F7F"/>
        <rFont val="Arial"/>
        <family val="0"/>
        <charset val="1"/>
      </rPr>
      <t xml:space="preserve">$26.5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12 </t>
    </r>
    <r>
      <rPr>
        <i val="true"/>
        <sz val="10"/>
        <color rgb="FF7F7F7F"/>
        <rFont val="Noto Sans CJK SC"/>
        <family val="2"/>
      </rPr>
      <t xml:space="preserve">家，</t>
    </r>
    <r>
      <rPr>
        <i val="true"/>
        <sz val="10"/>
        <color rgb="FF7F7F7F"/>
        <rFont val="Arial"/>
        <family val="0"/>
        <charset val="1"/>
      </rPr>
      <t xml:space="preserve">Hold</t>
    </r>
    <r>
      <rPr>
        <i val="true"/>
        <sz val="10"/>
        <color rgb="FF7F7F7F"/>
        <rFont val="Noto Sans CJK SC"/>
        <family val="2"/>
      </rPr>
      <t xml:space="preserve">），低于现价。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</si>
</sst>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"/>
    <numFmt numFmtId="166" formatCode="#,##0.0"/>
    <numFmt numFmtId="167" formatCode="\$#,##0.0"/>
    <numFmt numFmtId="168" formatCode="0.0\x"/>
    <numFmt numFmtId="169" formatCode="0.0%"/>
    <numFmt numFmtId="170" formatCode="\$#,##0"/>
    <numFmt numFmtId="171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33.39</v>
      </c>
    </row>
    <row r="6" customFormat="false" ht="15" hidden="false" customHeight="false" outlineLevel="0" collapsed="false">
      <c r="A6" s="5" t="s">
        <v>4</v>
      </c>
      <c r="B6" s="7" t="n">
        <v>231.46</v>
      </c>
    </row>
    <row r="7" customFormat="false" ht="15" hidden="false" customHeight="false" outlineLevel="0" collapsed="false">
      <c r="A7" s="5" t="s">
        <v>5</v>
      </c>
      <c r="B7" s="8" t="n">
        <f aca="false">B5*B6/1000</f>
        <v>7.7284494</v>
      </c>
    </row>
    <row r="8" customFormat="false" ht="15" hidden="false" customHeight="false" outlineLevel="0" collapsed="false">
      <c r="A8" s="5" t="s">
        <v>6</v>
      </c>
      <c r="B8" s="9" t="n">
        <v>0.3</v>
      </c>
    </row>
    <row r="9" customFormat="false" ht="15" hidden="false" customHeight="false" outlineLevel="0" collapsed="false">
      <c r="A9" s="10" t="s">
        <v>7</v>
      </c>
      <c r="B9" s="8" t="n">
        <f aca="false">B7-B8</f>
        <v>7.4284494</v>
      </c>
    </row>
    <row r="10" customFormat="false" ht="15" hidden="false" customHeight="false" outlineLevel="0" collapsed="false">
      <c r="A10" s="10" t="s">
        <v>8</v>
      </c>
      <c r="B10" s="9" t="n">
        <v>2.9</v>
      </c>
    </row>
    <row r="11" customFormat="false" ht="15" hidden="false" customHeight="false" outlineLevel="0" collapsed="false">
      <c r="A11" s="10" t="s">
        <v>9</v>
      </c>
      <c r="B11" s="11" t="n">
        <f aca="false">B9/B10</f>
        <v>2.56153427586207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7.15" hidden="false" customHeight="false" outlineLevel="0" collapsed="false">
      <c r="A14" s="12" t="s">
        <v>11</v>
      </c>
      <c r="B14" s="13" t="s">
        <v>12</v>
      </c>
      <c r="C14" s="13" t="s">
        <v>13</v>
      </c>
      <c r="D14" s="12" t="s">
        <v>14</v>
      </c>
    </row>
    <row r="15" customFormat="false" ht="15" hidden="false" customHeight="false" outlineLevel="0" collapsed="false">
      <c r="A15" s="14" t="s">
        <v>15</v>
      </c>
      <c r="B15" s="9" t="n">
        <v>3.8</v>
      </c>
      <c r="C15" s="15" t="n">
        <v>3</v>
      </c>
      <c r="D15" s="16" t="n">
        <v>0.3</v>
      </c>
    </row>
    <row r="16" customFormat="false" ht="15" hidden="false" customHeight="false" outlineLevel="0" collapsed="false">
      <c r="A16" s="14" t="s">
        <v>16</v>
      </c>
      <c r="B16" s="9" t="n">
        <v>3.4</v>
      </c>
      <c r="C16" s="15" t="n">
        <v>2</v>
      </c>
      <c r="D16" s="16" t="n">
        <v>0.4</v>
      </c>
    </row>
    <row r="17" customFormat="false" ht="15" hidden="false" customHeight="false" outlineLevel="0" collapsed="false">
      <c r="A17" s="14" t="s">
        <v>17</v>
      </c>
      <c r="B17" s="9" t="n">
        <v>3</v>
      </c>
      <c r="C17" s="15" t="n">
        <v>1.3</v>
      </c>
      <c r="D17" s="16" t="n">
        <v>0.3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7" t="s">
        <v>19</v>
      </c>
    </row>
    <row r="2" customFormat="false" ht="15" hidden="false" customHeight="false" outlineLevel="0" collapsed="false">
      <c r="A2" s="2" t="s">
        <v>20</v>
      </c>
    </row>
    <row r="4" customFormat="false" ht="15" hidden="false" customHeight="false" outlineLevel="0" collapsed="false">
      <c r="A4" s="18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19" t="s">
        <v>27</v>
      </c>
      <c r="H4" s="19" t="s">
        <v>28</v>
      </c>
      <c r="I4" s="19" t="s">
        <v>29</v>
      </c>
      <c r="J4" s="19" t="s">
        <v>30</v>
      </c>
      <c r="K4" s="19" t="s">
        <v>31</v>
      </c>
      <c r="L4" s="19" t="s">
        <v>32</v>
      </c>
      <c r="M4" s="19" t="s">
        <v>33</v>
      </c>
    </row>
    <row r="5" customFormat="false" ht="15" hidden="false" customHeight="false" outlineLevel="0" collapsed="false">
      <c r="A5" s="20" t="s">
        <v>34</v>
      </c>
      <c r="B5" s="21" t="n">
        <v>207.9</v>
      </c>
      <c r="C5" s="21" t="n">
        <v>226.7</v>
      </c>
      <c r="D5" s="21" t="n">
        <v>246.6</v>
      </c>
      <c r="E5" s="21" t="n">
        <v>278.2</v>
      </c>
      <c r="F5" s="21" t="n">
        <v>315.7</v>
      </c>
      <c r="G5" s="21" t="n">
        <v>401.6</v>
      </c>
      <c r="H5" s="21" t="n">
        <v>481.1</v>
      </c>
      <c r="I5" s="21" t="n">
        <v>586</v>
      </c>
      <c r="J5" s="21" t="n">
        <v>544.8</v>
      </c>
      <c r="K5" s="21" t="n">
        <v>599</v>
      </c>
      <c r="L5" s="21" t="n">
        <v>617.8</v>
      </c>
      <c r="M5" s="21" t="n">
        <v>608.1</v>
      </c>
    </row>
    <row r="6" customFormat="false" ht="15" hidden="false" customHeight="false" outlineLevel="0" collapsed="false">
      <c r="A6" s="22" t="s">
        <v>35</v>
      </c>
      <c r="B6" s="23" t="n">
        <v>0.8308</v>
      </c>
      <c r="C6" s="23" t="n">
        <v>0.5652</v>
      </c>
      <c r="D6" s="23" t="n">
        <v>0.475</v>
      </c>
      <c r="E6" s="23" t="n">
        <v>0.4581</v>
      </c>
      <c r="F6" s="23" t="n">
        <v>0.5182</v>
      </c>
      <c r="G6" s="23" t="n">
        <v>0.7713</v>
      </c>
      <c r="H6" s="23" t="n">
        <v>0.9509</v>
      </c>
      <c r="I6" s="23" t="n">
        <v>1.1066</v>
      </c>
      <c r="J6" s="23" t="n">
        <v>0.7261</v>
      </c>
      <c r="K6" s="23" t="n">
        <v>0.4916</v>
      </c>
      <c r="L6" s="23" t="n">
        <v>0.2841</v>
      </c>
      <c r="M6" s="23" t="n">
        <v>0.0377</v>
      </c>
    </row>
    <row r="7" customFormat="false" ht="15" hidden="false" customHeight="false" outlineLevel="0" collapsed="false">
      <c r="A7" s="22" t="s">
        <v>36</v>
      </c>
      <c r="B7" s="23" t="n">
        <v>0.8184</v>
      </c>
      <c r="C7" s="23" t="n">
        <v>0.8262</v>
      </c>
      <c r="D7" s="23" t="n">
        <v>0.8274</v>
      </c>
      <c r="E7" s="23" t="n">
        <v>0.8236</v>
      </c>
      <c r="F7" s="23" t="n">
        <v>0.813</v>
      </c>
      <c r="G7" s="23" t="n">
        <v>0.7916</v>
      </c>
      <c r="H7" s="23" t="n">
        <v>0.7681</v>
      </c>
      <c r="I7" s="23" t="n">
        <v>0.735</v>
      </c>
      <c r="J7" s="23" t="n">
        <v>0.7639</v>
      </c>
      <c r="K7" s="23" t="n">
        <v>0.738</v>
      </c>
      <c r="L7" s="23" t="n">
        <v>0.7194</v>
      </c>
      <c r="M7" s="23" t="n">
        <v>0.6525</v>
      </c>
    </row>
    <row r="8" customFormat="false" ht="15" hidden="false" customHeight="false" outlineLevel="0" collapsed="false">
      <c r="A8" s="24" t="s">
        <v>37</v>
      </c>
      <c r="B8" s="21" t="n">
        <v>-9.24</v>
      </c>
      <c r="C8" s="21" t="n">
        <v>-8.55</v>
      </c>
      <c r="D8" s="21" t="n">
        <v>-0.4</v>
      </c>
      <c r="E8" s="21" t="n">
        <v>9.9</v>
      </c>
      <c r="F8" s="21" t="n">
        <v>11.03</v>
      </c>
      <c r="G8" s="21" t="n">
        <v>22.37</v>
      </c>
      <c r="H8" s="21" t="n">
        <v>18.6</v>
      </c>
      <c r="I8" s="21" t="n">
        <v>57.9</v>
      </c>
      <c r="J8" s="21" t="n">
        <v>26.72</v>
      </c>
      <c r="K8" s="21" t="n">
        <v>11.81</v>
      </c>
      <c r="L8" s="21" t="n">
        <v>9.19</v>
      </c>
      <c r="M8" s="21" t="n">
        <v>-78.32</v>
      </c>
    </row>
    <row r="9" customFormat="false" ht="15" hidden="false" customHeight="false" outlineLevel="0" collapsed="false">
      <c r="A9" s="24" t="s">
        <v>38</v>
      </c>
      <c r="B9" s="23" t="n">
        <v>-0.0444</v>
      </c>
      <c r="C9" s="23" t="n">
        <v>-0.0377</v>
      </c>
      <c r="D9" s="23" t="n">
        <v>-0.0016</v>
      </c>
      <c r="E9" s="23" t="n">
        <v>0.0356</v>
      </c>
      <c r="F9" s="23" t="n">
        <v>0.0349</v>
      </c>
      <c r="G9" s="23" t="n">
        <v>0.0557</v>
      </c>
      <c r="H9" s="23" t="n">
        <v>0.0386</v>
      </c>
      <c r="I9" s="23" t="n">
        <v>0.0988</v>
      </c>
      <c r="J9" s="23" t="n">
        <v>0.049</v>
      </c>
      <c r="K9" s="23" t="n">
        <v>0.0197</v>
      </c>
      <c r="L9" s="23" t="n">
        <v>0.0149</v>
      </c>
      <c r="M9" s="23" t="n">
        <v>-0.1288</v>
      </c>
    </row>
    <row r="10" customFormat="false" ht="15" hidden="false" customHeight="false" outlineLevel="0" collapsed="false">
      <c r="A10" s="20" t="s">
        <v>39</v>
      </c>
      <c r="B10" s="21" t="n">
        <v>-7.16</v>
      </c>
      <c r="C10" s="21" t="n">
        <v>-7.57</v>
      </c>
      <c r="D10" s="21" t="n">
        <v>1.25</v>
      </c>
      <c r="E10" s="21" t="n">
        <v>11.13</v>
      </c>
      <c r="F10" s="21" t="n">
        <v>13.3</v>
      </c>
      <c r="G10" s="21" t="n">
        <v>75.59</v>
      </c>
      <c r="H10" s="21" t="n">
        <v>26.03</v>
      </c>
      <c r="I10" s="21" t="n">
        <v>49.49</v>
      </c>
      <c r="J10" s="21" t="n">
        <v>42.51</v>
      </c>
      <c r="K10" s="21" t="n">
        <v>15.77</v>
      </c>
      <c r="L10" s="21" t="n">
        <v>20.6</v>
      </c>
      <c r="M10" s="21" t="n">
        <v>-92.12</v>
      </c>
    </row>
    <row r="11" customFormat="false" ht="15" hidden="false" customHeight="false" outlineLevel="0" collapsed="false">
      <c r="A11" s="22" t="s">
        <v>40</v>
      </c>
      <c r="B11" s="25" t="n">
        <v>-0.03</v>
      </c>
      <c r="C11" s="25" t="n">
        <v>-0.04</v>
      </c>
      <c r="D11" s="25" t="n">
        <v>0.01</v>
      </c>
      <c r="E11" s="25" t="n">
        <v>0.05</v>
      </c>
      <c r="F11" s="25" t="n">
        <v>0.06</v>
      </c>
      <c r="G11" s="25" t="n">
        <v>0.32</v>
      </c>
      <c r="H11" s="25" t="n">
        <v>0.11</v>
      </c>
      <c r="I11" s="25" t="n">
        <v>0.2</v>
      </c>
      <c r="J11" s="25" t="n">
        <v>0.17</v>
      </c>
      <c r="K11" s="25" t="n">
        <v>0.06</v>
      </c>
      <c r="L11" s="25" t="n">
        <v>0.08</v>
      </c>
      <c r="M11" s="25" t="n">
        <v>-0.4</v>
      </c>
    </row>
    <row r="13" customFormat="false" ht="15" hidden="false" customHeight="false" outlineLevel="0" collapsed="false">
      <c r="A13" s="26" t="s">
        <v>41</v>
      </c>
    </row>
    <row r="14" customFormat="false" ht="15" hidden="false" customHeight="false" outlineLevel="0" collapsed="false">
      <c r="A14" s="26" t="s">
        <v>42</v>
      </c>
    </row>
    <row r="15" customFormat="false" ht="15" hidden="false" customHeight="false" outlineLevel="0" collapsed="false">
      <c r="A15" s="26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7" t="s">
        <v>44</v>
      </c>
    </row>
    <row r="2" customFormat="false" ht="15" hidden="false" customHeight="false" outlineLevel="0" collapsed="false">
      <c r="A2" s="2" t="s">
        <v>45</v>
      </c>
    </row>
    <row r="4" customFormat="false" ht="15" hidden="false" customHeight="false" outlineLevel="0" collapsed="false">
      <c r="A4" s="18" t="s">
        <v>46</v>
      </c>
      <c r="B4" s="19" t="s">
        <v>47</v>
      </c>
      <c r="C4" s="19" t="s">
        <v>48</v>
      </c>
      <c r="D4" s="27" t="s">
        <v>49</v>
      </c>
      <c r="E4" s="27" t="s">
        <v>50</v>
      </c>
      <c r="F4" s="27" t="s">
        <v>51</v>
      </c>
    </row>
    <row r="5" customFormat="false" ht="15" hidden="false" customHeight="false" outlineLevel="0" collapsed="false">
      <c r="A5" s="20" t="s">
        <v>52</v>
      </c>
      <c r="B5" s="28" t="n">
        <v>1.48</v>
      </c>
      <c r="C5" s="28" t="n">
        <v>2.35</v>
      </c>
      <c r="D5" s="28" t="n">
        <v>2.9</v>
      </c>
      <c r="E5" s="28" t="n">
        <v>3.4</v>
      </c>
      <c r="F5" s="28" t="n">
        <v>3.9</v>
      </c>
    </row>
    <row r="6" customFormat="false" ht="15" hidden="false" customHeight="false" outlineLevel="0" collapsed="false">
      <c r="A6" s="24" t="s">
        <v>53</v>
      </c>
      <c r="B6" s="29"/>
      <c r="C6" s="30" t="n">
        <f aca="false">C5/B5-1</f>
        <v>0.587837837837838</v>
      </c>
      <c r="D6" s="30" t="n">
        <f aca="false">D5/C5-1</f>
        <v>0.234042553191489</v>
      </c>
      <c r="E6" s="30" t="n">
        <f aca="false">E5/D5-1</f>
        <v>0.172413793103448</v>
      </c>
      <c r="F6" s="30" t="n">
        <f aca="false">F5/E5-1</f>
        <v>0.147058823529412</v>
      </c>
    </row>
    <row r="7" customFormat="false" ht="15" hidden="false" customHeight="false" outlineLevel="0" collapsed="false">
      <c r="A7" s="31" t="s">
        <v>54</v>
      </c>
      <c r="B7" s="28" t="n">
        <v>0.18</v>
      </c>
      <c r="C7" s="28" t="n">
        <v>0.318</v>
      </c>
      <c r="D7" s="28" t="n">
        <v>0.31</v>
      </c>
      <c r="E7" s="28" t="n">
        <v>0.42</v>
      </c>
      <c r="F7" s="28" t="n">
        <v>0.55</v>
      </c>
    </row>
    <row r="8" customFormat="false" ht="15" hidden="false" customHeight="false" outlineLevel="0" collapsed="false">
      <c r="A8" s="24" t="s">
        <v>55</v>
      </c>
      <c r="B8" s="30" t="n">
        <f aca="false">B7/B5</f>
        <v>0.121621621621622</v>
      </c>
      <c r="C8" s="30" t="n">
        <f aca="false">C7/C5</f>
        <v>0.13531914893617</v>
      </c>
      <c r="D8" s="30" t="n">
        <f aca="false">D7/D5</f>
        <v>0.106896551724138</v>
      </c>
      <c r="E8" s="30" t="n">
        <f aca="false">E7/E5</f>
        <v>0.123529411764706</v>
      </c>
      <c r="F8" s="30" t="n">
        <f aca="false">F7/F5</f>
        <v>0.141025641025641</v>
      </c>
    </row>
    <row r="9" customFormat="false" ht="15" hidden="false" customHeight="false" outlineLevel="0" collapsed="false">
      <c r="A9" s="22" t="s">
        <v>56</v>
      </c>
      <c r="B9" s="32" t="n">
        <v>2.2</v>
      </c>
      <c r="C9" s="32" t="n">
        <v>2.5</v>
      </c>
      <c r="D9" s="32" t="n">
        <v>2.9</v>
      </c>
      <c r="E9" s="32" t="n">
        <v>3.4</v>
      </c>
      <c r="F9" s="32" t="n">
        <v>3.9</v>
      </c>
    </row>
    <row r="11" customFormat="false" ht="15" hidden="false" customHeight="false" outlineLevel="0" collapsed="false">
      <c r="A11" s="2" t="s">
        <v>57</v>
      </c>
    </row>
    <row r="12" customFormat="false" ht="15" hidden="false" customHeight="false" outlineLevel="0" collapsed="false">
      <c r="A12" s="2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7" min="2" style="0" width="13"/>
  </cols>
  <sheetData>
    <row r="1" customFormat="false" ht="21.6" hidden="false" customHeight="false" outlineLevel="0" collapsed="false">
      <c r="A1" s="17" t="s">
        <v>59</v>
      </c>
    </row>
    <row r="2" customFormat="false" ht="15" hidden="false" customHeight="false" outlineLevel="0" collapsed="false">
      <c r="A2" s="33" t="s">
        <v>60</v>
      </c>
    </row>
    <row r="4" customFormat="false" ht="17.15" hidden="false" customHeight="false" outlineLevel="0" collapsed="false">
      <c r="A4" s="34" t="s">
        <v>11</v>
      </c>
      <c r="B4" s="34" t="s">
        <v>61</v>
      </c>
      <c r="C4" s="35" t="s">
        <v>62</v>
      </c>
      <c r="D4" s="35" t="s">
        <v>63</v>
      </c>
      <c r="E4" s="34" t="s">
        <v>64</v>
      </c>
      <c r="F4" s="35" t="s">
        <v>65</v>
      </c>
      <c r="G4" s="34" t="s">
        <v>14</v>
      </c>
    </row>
    <row r="5" customFormat="false" ht="15" hidden="false" customHeight="false" outlineLevel="0" collapsed="false">
      <c r="A5" s="36" t="s">
        <v>15</v>
      </c>
      <c r="B5" s="37" t="n">
        <f aca="false">假设!B15</f>
        <v>3.8</v>
      </c>
      <c r="C5" s="38" t="n">
        <f aca="false">假设!C15</f>
        <v>3</v>
      </c>
      <c r="D5" s="37" t="n">
        <f aca="false">B5*C5</f>
        <v>11.4</v>
      </c>
      <c r="E5" s="39" t="n">
        <f aca="false">(D5+假设!$B$8)*1000/假设!$B$6</f>
        <v>50.5486909185172</v>
      </c>
      <c r="F5" s="30" t="n">
        <f aca="false">E5/假设!$B$5-1</f>
        <v>0.513887119452448</v>
      </c>
      <c r="G5" s="30" t="n">
        <f aca="false">假设!D15</f>
        <v>0.3</v>
      </c>
    </row>
    <row r="6" customFormat="false" ht="15" hidden="false" customHeight="false" outlineLevel="0" collapsed="false">
      <c r="A6" s="36" t="s">
        <v>16</v>
      </c>
      <c r="B6" s="37" t="n">
        <f aca="false">假设!B16</f>
        <v>3.4</v>
      </c>
      <c r="C6" s="38" t="n">
        <f aca="false">假设!C16</f>
        <v>2</v>
      </c>
      <c r="D6" s="37" t="n">
        <f aca="false">B6*C6</f>
        <v>6.8</v>
      </c>
      <c r="E6" s="39" t="n">
        <f aca="false">(D6+假设!$B$8)*1000/假设!$B$6</f>
        <v>30.6748466257669</v>
      </c>
      <c r="F6" s="30" t="n">
        <f aca="false">E6/假设!$B$5-1</f>
        <v>-0.0813163634091982</v>
      </c>
      <c r="G6" s="30" t="n">
        <f aca="false">假设!D16</f>
        <v>0.4</v>
      </c>
    </row>
    <row r="7" customFormat="false" ht="15" hidden="false" customHeight="false" outlineLevel="0" collapsed="false">
      <c r="A7" s="36" t="s">
        <v>17</v>
      </c>
      <c r="B7" s="37" t="n">
        <f aca="false">假设!B17</f>
        <v>3</v>
      </c>
      <c r="C7" s="38" t="n">
        <f aca="false">假设!C17</f>
        <v>1.3</v>
      </c>
      <c r="D7" s="37" t="n">
        <f aca="false">B7*C7</f>
        <v>3.9</v>
      </c>
      <c r="E7" s="39" t="n">
        <f aca="false">(D7+假设!$B$8)*1000/假设!$B$6</f>
        <v>18.1456839194677</v>
      </c>
      <c r="F7" s="30" t="n">
        <f aca="false">E7/假设!$B$5-1</f>
        <v>-0.456553341735019</v>
      </c>
      <c r="G7" s="30" t="n">
        <f aca="false">假设!D17</f>
        <v>0.3</v>
      </c>
    </row>
    <row r="8" customFormat="false" ht="15" hidden="false" customHeight="false" outlineLevel="0" collapsed="false">
      <c r="A8" s="20" t="s">
        <v>66</v>
      </c>
      <c r="B8" s="29"/>
      <c r="C8" s="29"/>
      <c r="D8" s="29"/>
      <c r="E8" s="40" t="n">
        <f aca="false">SUMPRODUCT(E5:E7,G5:G7)</f>
        <v>32.8782511017022</v>
      </c>
      <c r="F8" s="41" t="n">
        <f aca="false">E8/假设!$B$5-1</f>
        <v>-0.0153264120484506</v>
      </c>
      <c r="G8" s="29"/>
    </row>
    <row r="10" customFormat="false" ht="15" hidden="false" customHeight="false" outlineLevel="0" collapsed="false">
      <c r="A10" s="2" t="s">
        <v>67</v>
      </c>
    </row>
    <row r="11" customFormat="false" ht="15" hidden="false" customHeight="false" outlineLevel="0" collapsed="false">
      <c r="A11" s="2" t="s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2026-07-01T11:55:21Z</dcterms:created>
  <dc:creator>openpyxl</dc:creator>
  <dc:description/>
  <dc:language>en-US</dc:language>
  <cp:lastModifiedBy/>
  <dcterms:modified xsi:type="dcterms:W3CDTF">2026-07-01T11:55:21Z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