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分部模型" sheetId="3" state="visible" r:id="rId5"/>
    <sheet name="情景定价" sheetId="4" state="visible" r:id="rId6"/>
    <sheet name="SOTP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</t>
        </r>
        <r>
          <rPr>
            <sz val="10"/>
            <rFont val="Noto Sans CJK SC"/>
            <family val="2"/>
          </rPr>
          <t xml:space="preserve">公开行情 </t>
        </r>
        <r>
          <rPr>
            <sz val="10"/>
            <rFont val="Arial"/>
            <family val="2"/>
          </rPr>
          <t xml:space="preserve">2026-06-30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108.7 </t>
        </r>
        <r>
          <rPr>
            <sz val="10"/>
            <rFont val="Noto Sans CJK SC"/>
            <family val="2"/>
          </rPr>
          <t xml:space="preserve">亿股（摊薄）</t>
        </r>
      </text>
    </comment>
    <comment ref="B7" authorId="0">
      <text>
        <r>
          <rPr>
            <sz val="10"/>
            <rFont val="Noto Sans CJK SC"/>
            <family val="2"/>
          </rPr>
          <t xml:space="preserve">约略</t>
        </r>
      </text>
    </comment>
    <comment ref="B8" authorId="0">
      <text>
        <r>
          <rPr>
            <sz val="10"/>
            <rFont val="Noto Sans CJK SC"/>
            <family val="2"/>
          </rPr>
          <t xml:space="preserve">约略</t>
        </r>
      </text>
    </comment>
    <comment ref="B10" authorId="0">
      <text>
        <r>
          <rPr>
            <sz val="10"/>
            <rFont val="Noto Sans CJK SC"/>
            <family val="2"/>
          </rPr>
          <t xml:space="preserve">模型估计</t>
        </r>
      </text>
    </comment>
    <comment ref="B11" authorId="0">
      <text>
        <r>
          <rPr>
            <sz val="10"/>
            <rFont val="Noto Sans CJK SC"/>
            <family val="2"/>
          </rPr>
          <t xml:space="preserve">模型估计</t>
        </r>
      </text>
    </comment>
  </commentList>
</comments>
</file>

<file path=xl/sharedStrings.xml><?xml version="1.0" encoding="utf-8"?>
<sst xmlns="http://schemas.openxmlformats.org/spreadsheetml/2006/main" count="87" uniqueCount="81">
  <si>
    <r>
      <rPr>
        <b val="true"/>
        <sz val="14"/>
        <color rgb="FF1F4E79"/>
        <rFont val="Arial"/>
        <family val="0"/>
        <charset val="1"/>
      </rPr>
      <t xml:space="preserve">Amazon (AMZN)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可调输入；黄底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关键假设）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</si>
  <si>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2026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2026-03-31</t>
    </r>
    <r>
      <rPr>
        <i val="true"/>
        <sz val="10"/>
        <color rgb="FF7F7F7F"/>
        <rFont val="Noto Sans CJK SC"/>
        <family val="2"/>
      </rPr>
      <t xml:space="preserve">）</t>
    </r>
    <r>
      <rPr>
        <i val="true"/>
        <sz val="10"/>
        <color rgb="FF7F7F7F"/>
        <rFont val="Arial"/>
        <family val="0"/>
        <charset val="1"/>
      </rPr>
      <t xml:space="preserve">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2026-06-30</t>
    </r>
    <r>
      <rPr>
        <i val="true"/>
        <sz val="10"/>
        <color rgb="FF7F7F7F"/>
        <rFont val="Noto Sans CJK SC"/>
        <family val="2"/>
      </rPr>
      <t xml:space="preserve">；金额单位 </t>
    </r>
    <r>
      <rPr>
        <i val="true"/>
        <sz val="10"/>
        <color rgb="FF7F7F7F"/>
        <rFont val="Arial"/>
        <family val="0"/>
        <charset val="1"/>
      </rPr>
      <t xml:space="preserve">$B</t>
    </r>
    <r>
      <rPr>
        <i val="true"/>
        <sz val="10"/>
        <color rgb="FF7F7F7F"/>
        <rFont val="Noto Sans CJK SC"/>
        <family val="2"/>
      </rPr>
      <t xml:space="preserve">（十亿），</t>
    </r>
    <r>
      <rPr>
        <i val="true"/>
        <sz val="10"/>
        <color rgb="FF7F7F7F"/>
        <rFont val="Arial"/>
        <family val="0"/>
        <charset val="1"/>
      </rPr>
      <t xml:space="preserve">EPS/</t>
    </r>
    <r>
      <rPr>
        <i val="true"/>
        <sz val="10"/>
        <color rgb="FF7F7F7F"/>
        <rFont val="Noto Sans CJK SC"/>
        <family val="2"/>
      </rPr>
      <t xml:space="preserve">价格 </t>
    </r>
    <r>
      <rPr>
        <i val="true"/>
        <sz val="10"/>
        <color rgb="FF7F7F7F"/>
        <rFont val="Arial"/>
        <family val="0"/>
        <charset val="1"/>
      </rPr>
      <t xml:space="preserve">$/</t>
    </r>
    <r>
      <rPr>
        <i val="true"/>
        <sz val="10"/>
        <color rgb="FF7F7F7F"/>
        <rFont val="Noto Sans CJK SC"/>
        <family val="2"/>
      </rPr>
      <t xml:space="preserve">股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</si>
  <si>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</si>
  <si>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($/share)</t>
    </r>
  </si>
  <si>
    <r>
      <rPr>
        <sz val="10"/>
        <color rgb="FF000000"/>
        <rFont val="Noto Sans CJK SC"/>
        <family val="2"/>
      </rPr>
      <t xml:space="preserve">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</si>
  <si>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现金</t>
    </r>
    <r>
      <rPr>
        <sz val="10"/>
        <color rgb="FF000000"/>
        <rFont val="Arial"/>
        <family val="0"/>
        <charset val="1"/>
      </rPr>
      <t xml:space="preserve">+</t>
    </r>
    <r>
      <rPr>
        <sz val="10"/>
        <color rgb="FF000000"/>
        <rFont val="Noto Sans CJK SC"/>
        <family val="2"/>
      </rPr>
      <t xml:space="preserve">有价证券 </t>
    </r>
    <r>
      <rPr>
        <sz val="10"/>
        <color rgb="FF000000"/>
        <rFont val="Arial"/>
        <family val="0"/>
        <charset val="1"/>
      </rPr>
      <t xml:space="preserve">($B)</t>
    </r>
  </si>
  <si>
    <r>
      <rPr>
        <sz val="10"/>
        <color rgb="FF000000"/>
        <rFont val="Noto Sans CJK SC"/>
        <family val="2"/>
      </rPr>
      <t xml:space="preserve">债务</t>
    </r>
    <r>
      <rPr>
        <sz val="10"/>
        <color rgb="FF000000"/>
        <rFont val="Arial"/>
        <family val="0"/>
        <charset val="1"/>
      </rPr>
      <t xml:space="preserve">+</t>
    </r>
    <r>
      <rPr>
        <sz val="10"/>
        <color rgb="FF000000"/>
        <rFont val="Noto Sans CJK SC"/>
        <family val="2"/>
      </rPr>
      <t xml:space="preserve">租赁 </t>
    </r>
    <r>
      <rPr>
        <sz val="10"/>
        <color rgb="FF000000"/>
        <rFont val="Arial"/>
        <family val="0"/>
        <charset val="1"/>
      </rPr>
      <t xml:space="preserve">($B)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</si>
  <si>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($B)</t>
    </r>
  </si>
  <si>
    <r>
      <rPr>
        <sz val="10"/>
        <color rgb="FF000000"/>
        <rFont val="Arial"/>
        <family val="0"/>
        <charset val="1"/>
      </rPr>
      <t xml:space="preserve">FY26E EPS ($</t>
    </r>
    <r>
      <rPr>
        <sz val="10"/>
        <color rgb="FF000000"/>
        <rFont val="Noto Sans CJK SC"/>
        <family val="2"/>
      </rPr>
      <t xml:space="preserve">，剔一次性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</si>
  <si>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FY27E EPS ($</t>
    </r>
    <r>
      <rPr>
        <sz val="10"/>
        <color rgb="FF000000"/>
        <rFont val="Noto Sans CJK SC"/>
        <family val="2"/>
      </rPr>
      <t xml:space="preserve">，剔一次性</t>
    </r>
    <r>
      <rPr>
        <sz val="10"/>
        <color rgb="FF000000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</si>
  <si>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情景假设（每股盈利 </t>
    </r>
    <r>
      <rPr>
        <b val="true"/>
        <sz val="11"/>
        <color rgb="FFFFFFFF"/>
        <rFont val="Arial"/>
        <family val="0"/>
        <charset val="1"/>
      </rPr>
      <t xml:space="preserve">× </t>
    </r>
    <r>
      <rPr>
        <b val="true"/>
        <sz val="11"/>
        <color rgb="FFFFFFFF"/>
        <rFont val="Noto Sans CJK SC"/>
        <family val="2"/>
      </rPr>
      <t xml:space="preserve">市盈率）</t>
    </r>
  </si>
  <si>
    <t xml:space="preserve">情景</t>
  </si>
  <si>
    <t xml:space="preserve">EPS($)</t>
  </si>
  <si>
    <t xml:space="preserve">PE</t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</si>
  <si>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</si>
  <si>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 (FY27E)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</si>
  <si>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 (FY27E)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</si>
  <si>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 (FY27E)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</si>
  <si>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</t>
    </r>
    <r>
      <rPr>
        <i val="true"/>
        <sz val="10"/>
        <color rgb="FF7F7F7F"/>
        <rFont val="Noto Sans CJK SC"/>
        <family val="2"/>
      </rPr>
      <t xml:space="preserve">、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、概率为推算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模型化口径；</t>
    </r>
    <r>
      <rPr>
        <i val="true"/>
        <sz val="10"/>
        <color rgb="FF7F7F7F"/>
        <rFont val="Arial"/>
        <family val="0"/>
        <charset val="1"/>
      </rPr>
      <t xml:space="preserve">EPS </t>
    </r>
    <r>
      <rPr>
        <i val="true"/>
        <sz val="10"/>
        <color rgb="FF7F7F7F"/>
        <rFont val="Noto Sans CJK SC"/>
        <family val="2"/>
      </rPr>
      <t xml:space="preserve">为剔除一次性投资收益后口径。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</si>
  <si>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GAAP </t>
    </r>
    <r>
      <rPr>
        <b val="true"/>
        <sz val="14"/>
        <color rgb="FF1F4E79"/>
        <rFont val="Noto Sans CJK SC"/>
        <family val="2"/>
      </rPr>
      <t xml:space="preserve">口径，</t>
    </r>
    <r>
      <rPr>
        <b val="true"/>
        <sz val="14"/>
        <color rgb="FF1F4E79"/>
        <rFont val="Arial"/>
        <family val="0"/>
        <charset val="1"/>
      </rPr>
      <t xml:space="preserve">$B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</si>
  <si>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AMZN 10-Q/8-K</t>
    </r>
    <r>
      <rPr>
        <i val="true"/>
        <sz val="10"/>
        <color rgb="FF7F7F7F"/>
        <rFont val="Noto Sans CJK SC"/>
        <family val="2"/>
      </rPr>
      <t xml:space="preserve">（经 </t>
    </r>
    <r>
      <rPr>
        <i val="true"/>
        <sz val="10"/>
        <color rgb="FF7F7F7F"/>
        <rFont val="Arial"/>
        <family val="0"/>
        <charset val="1"/>
      </rPr>
      <t xml:space="preserve">stockanalysis/Fiscal.ai </t>
    </r>
    <r>
      <rPr>
        <i val="true"/>
        <sz val="10"/>
        <color rgb="FF7F7F7F"/>
        <rFont val="Noto Sans CJK SC"/>
        <family val="2"/>
      </rPr>
      <t xml:space="preserve">标准化）。已披露实际值，非模型。</t>
    </r>
  </si>
  <si>
    <t xml:space="preserve">($B)</t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</si>
  <si>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</si>
  <si>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</si>
  <si>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</si>
  <si>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</si>
  <si>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</si>
  <si>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</si>
  <si>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</si>
  <si>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</si>
  <si>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</si>
  <si>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</si>
  <si>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</si>
  <si>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</si>
  <si>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</si>
  <si>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</si>
  <si>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</si>
  <si>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经营利润率</t>
    </r>
  </si>
  <si>
    <t xml:space="preserve">净利</t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</si>
  <si>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</t>
    </r>
  </si>
  <si>
    <r>
      <rPr>
        <i val="true"/>
        <sz val="10"/>
        <color rgb="FF7F7F7F"/>
        <rFont val="Noto Sans CJK SC"/>
        <family val="2"/>
      </rPr>
      <t xml:space="preserve">看点：经营利润率从 </t>
    </r>
    <r>
      <rPr>
        <i val="true"/>
        <sz val="10"/>
        <color rgb="FF7F7F7F"/>
        <rFont val="Arial"/>
        <family val="0"/>
        <charset val="1"/>
      </rPr>
      <t xml:space="preserve">5.7% </t>
    </r>
    <r>
      <rPr>
        <i val="true"/>
        <sz val="10"/>
        <color rgb="FF7F7F7F"/>
        <rFont val="Noto Sans CJK SC"/>
        <family val="2"/>
      </rPr>
      <t xml:space="preserve">稳步抬升至 </t>
    </r>
    <r>
      <rPr>
        <i val="true"/>
        <sz val="10"/>
        <color rgb="FF7F7F7F"/>
        <rFont val="Arial"/>
        <family val="0"/>
        <charset val="1"/>
      </rPr>
      <t xml:space="preserve">13.1%——</t>
    </r>
    <r>
      <rPr>
        <i val="true"/>
        <sz val="10"/>
        <color rgb="FF7F7F7F"/>
        <rFont val="Noto Sans CJK SC"/>
        <family val="2"/>
      </rPr>
      <t xml:space="preserve">零售效率</t>
    </r>
    <r>
      <rPr>
        <i val="true"/>
        <sz val="10"/>
        <color rgb="FF7F7F7F"/>
        <rFont val="Arial"/>
        <family val="0"/>
        <charset val="1"/>
      </rPr>
      <t xml:space="preserve">+AWS </t>
    </r>
    <r>
      <rPr>
        <i val="true"/>
        <sz val="10"/>
        <color rgb="FF7F7F7F"/>
        <rFont val="Noto Sans CJK SC"/>
        <family val="2"/>
      </rPr>
      <t xml:space="preserve">双轮，利润在释放。</t>
    </r>
  </si>
  <si>
    <r>
      <rPr>
        <i val="true"/>
        <sz val="10"/>
        <color rgb="FFC00000"/>
        <rFont val="Noto Sans CJK SC"/>
        <family val="2"/>
      </rPr>
      <t xml:space="preserve">异常项：</t>
    </r>
    <r>
      <rPr>
        <i val="true"/>
        <sz val="10"/>
        <color rgb="FFC00000"/>
        <rFont val="Arial"/>
        <family val="0"/>
        <charset val="1"/>
      </rPr>
      <t xml:space="preserve">Q1'26 </t>
    </r>
    <r>
      <rPr>
        <i val="true"/>
        <sz val="10"/>
        <color rgb="FFC00000"/>
        <rFont val="Noto Sans CJK SC"/>
        <family val="2"/>
      </rPr>
      <t xml:space="preserve">净利 </t>
    </r>
    <r>
      <rPr>
        <i val="true"/>
        <sz val="10"/>
        <color rgb="FFC00000"/>
        <rFont val="Arial"/>
        <family val="0"/>
        <charset val="1"/>
      </rPr>
      <t xml:space="preserve">$30.3B </t>
    </r>
    <r>
      <rPr>
        <i val="true"/>
        <sz val="10"/>
        <color rgb="FFC00000"/>
        <rFont val="Noto Sans CJK SC"/>
        <family val="2"/>
      </rPr>
      <t xml:space="preserve">含约 </t>
    </r>
    <r>
      <rPr>
        <i val="true"/>
        <sz val="10"/>
        <color rgb="FFC00000"/>
        <rFont val="Arial"/>
        <family val="0"/>
        <charset val="1"/>
      </rPr>
      <t xml:space="preserve">$15.6B </t>
    </r>
    <r>
      <rPr>
        <i val="true"/>
        <sz val="10"/>
        <color rgb="FFC00000"/>
        <rFont val="Noto Sans CJK SC"/>
        <family val="2"/>
      </rPr>
      <t xml:space="preserve">非经营投资收益</t>
    </r>
    <r>
      <rPr>
        <i val="true"/>
        <sz val="10"/>
        <color rgb="FFC00000"/>
        <rFont val="Arial"/>
        <family val="0"/>
        <charset val="1"/>
      </rPr>
      <t xml:space="preserve">(Rivian/Anthropic </t>
    </r>
    <r>
      <rPr>
        <i val="true"/>
        <sz val="10"/>
        <color rgb="FFC00000"/>
        <rFont val="Noto Sans CJK SC"/>
        <family val="2"/>
      </rPr>
      <t xml:space="preserve">等公允价值</t>
    </r>
    <r>
      <rPr>
        <i val="true"/>
        <sz val="10"/>
        <color rgb="FFC00000"/>
        <rFont val="Arial"/>
        <family val="0"/>
        <charset val="1"/>
      </rPr>
      <t xml:space="preserve">,</t>
    </r>
    <r>
      <rPr>
        <i val="true"/>
        <sz val="10"/>
        <color rgb="FFC00000"/>
        <rFont val="Noto Sans CJK SC"/>
        <family val="2"/>
      </rPr>
      <t xml:space="preserve">一次性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；核心经营利润 </t>
    </r>
    <r>
      <rPr>
        <i val="true"/>
        <sz val="10"/>
        <color rgb="FFC00000"/>
        <rFont val="Arial"/>
        <family val="0"/>
        <charset val="1"/>
      </rPr>
      <t xml:space="preserve">$23.9B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</si>
  <si>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b val="true"/>
        <sz val="14"/>
        <color rgb="FF1F4E79"/>
        <rFont val="Noto Sans CJK SC"/>
        <family val="2"/>
      </rPr>
      <t xml:space="preserve">分部模型（今年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；金额 </t>
    </r>
    <r>
      <rPr>
        <b val="true"/>
        <sz val="14"/>
        <color rgb="FF1F4E79"/>
        <rFont val="Arial"/>
        <family val="0"/>
        <charset val="1"/>
      </rPr>
      <t xml:space="preserve">$B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</si>
  <si>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公式。展示 </t>
    </r>
    <r>
      <rPr>
        <i val="true"/>
        <sz val="10"/>
        <color rgb="FF7F7F7F"/>
        <rFont val="Arial"/>
        <family val="0"/>
        <charset val="1"/>
      </rPr>
      <t xml:space="preserve">AWS </t>
    </r>
    <r>
      <rPr>
        <i val="true"/>
        <sz val="10"/>
        <color rgb="FF7F7F7F"/>
        <rFont val="Noto Sans CJK SC"/>
        <family val="2"/>
      </rPr>
      <t xml:space="preserve">利润核心 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零售利润释放。</t>
    </r>
  </si>
  <si>
    <t xml:space="preserve">FY25A</t>
  </si>
  <si>
    <t xml:space="preserve">FY26E</t>
  </si>
  <si>
    <t xml:space="preserve">FY27E</t>
  </si>
  <si>
    <t xml:space="preserve">FY28E</t>
  </si>
  <si>
    <r>
      <rPr>
        <b val="true"/>
        <sz val="10"/>
        <color rgb="FF000000"/>
        <rFont val="Arial"/>
        <family val="0"/>
        <charset val="1"/>
      </rPr>
      <t xml:space="preserve">AWS </t>
    </r>
    <r>
      <rPr>
        <b val="true"/>
        <sz val="10"/>
        <color rgb="FF000000"/>
        <rFont val="Noto Sans CJK SC"/>
        <family val="2"/>
      </rPr>
      <t xml:space="preserve">营收</t>
    </r>
  </si>
  <si>
    <r>
      <rPr>
        <sz val="10"/>
        <color rgb="FF000000"/>
        <rFont val="Arial"/>
        <family val="0"/>
        <charset val="1"/>
      </rPr>
      <t xml:space="preserve">AWS </t>
    </r>
    <r>
      <rPr>
        <sz val="10"/>
        <color rgb="FF000000"/>
        <rFont val="Noto Sans CJK SC"/>
        <family val="2"/>
      </rPr>
      <t xml:space="preserve">经营利润率</t>
    </r>
  </si>
  <si>
    <r>
      <rPr>
        <sz val="10"/>
        <color rgb="FF000000"/>
        <rFont val="Arial"/>
        <family val="0"/>
        <charset val="1"/>
      </rPr>
      <t xml:space="preserve">AWS </t>
    </r>
    <r>
      <rPr>
        <sz val="10"/>
        <color rgb="FF000000"/>
        <rFont val="Noto Sans CJK SC"/>
        <family val="2"/>
      </rPr>
      <t xml:space="preserve">经营利润</t>
    </r>
  </si>
  <si>
    <r>
      <rPr>
        <sz val="10"/>
        <color rgb="FF000000"/>
        <rFont val="Noto Sans CJK SC"/>
        <family val="2"/>
      </rPr>
      <t xml:space="preserve">零售营收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北美</t>
    </r>
    <r>
      <rPr>
        <sz val="10"/>
        <color rgb="FF000000"/>
        <rFont val="Arial"/>
        <family val="0"/>
        <charset val="1"/>
      </rPr>
      <t xml:space="preserve">+</t>
    </r>
    <r>
      <rPr>
        <sz val="10"/>
        <color rgb="FF000000"/>
        <rFont val="Noto Sans CJK SC"/>
        <family val="2"/>
      </rPr>
      <t xml:space="preserve">国际</t>
    </r>
    <r>
      <rPr>
        <sz val="10"/>
        <color rgb="FF000000"/>
        <rFont val="Arial"/>
        <family val="0"/>
        <charset val="1"/>
      </rPr>
      <t xml:space="preserve">)</t>
    </r>
  </si>
  <si>
    <t xml:space="preserve">零售经营利润率</t>
  </si>
  <si>
    <t xml:space="preserve">零售经营利润</t>
  </si>
  <si>
    <t xml:space="preserve">集团营收</t>
  </si>
  <si>
    <t xml:space="preserve">集团经营利润</t>
  </si>
  <si>
    <t xml:space="preserve">集团经营利润率</t>
  </si>
  <si>
    <r>
      <rPr>
        <i val="true"/>
        <sz val="10"/>
        <color rgb="FF7F7F7F"/>
        <rFont val="Noto Sans CJK SC"/>
        <family val="2"/>
      </rPr>
      <t xml:space="preserve">预测逻辑：</t>
    </r>
    <r>
      <rPr>
        <i val="true"/>
        <sz val="10"/>
        <color rgb="FF7F7F7F"/>
        <rFont val="Arial"/>
        <family val="0"/>
        <charset val="1"/>
      </rPr>
      <t xml:space="preserve">AWS </t>
    </r>
    <r>
      <rPr>
        <i val="true"/>
        <sz val="10"/>
        <color rgb="FF7F7F7F"/>
        <rFont val="Noto Sans CJK SC"/>
        <family val="2"/>
      </rPr>
      <t xml:space="preserve">营收 </t>
    </r>
    <r>
      <rPr>
        <i val="true"/>
        <sz val="10"/>
        <color rgb="FF7F7F7F"/>
        <rFont val="Arial"/>
        <family val="0"/>
        <charset val="1"/>
      </rPr>
      <t xml:space="preserve">26E $1630</t>
    </r>
    <r>
      <rPr>
        <i val="true"/>
        <sz val="10"/>
        <color rgb="FF7F7F7F"/>
        <rFont val="Noto Sans CJK SC"/>
        <family val="2"/>
      </rPr>
      <t xml:space="preserve">亿</t>
    </r>
    <r>
      <rPr>
        <i val="true"/>
        <sz val="10"/>
        <color rgb="FF7F7F7F"/>
        <rFont val="Arial"/>
        <family val="0"/>
        <charset val="1"/>
      </rPr>
      <t xml:space="preserve">(+45%)→28E $2650</t>
    </r>
    <r>
      <rPr>
        <i val="true"/>
        <sz val="10"/>
        <color rgb="FF7F7F7F"/>
        <rFont val="Noto Sans CJK SC"/>
        <family val="2"/>
      </rPr>
      <t xml:space="preserve">亿；零售利润率 </t>
    </r>
    <r>
      <rPr>
        <i val="true"/>
        <sz val="10"/>
        <color rgb="FF7F7F7F"/>
        <rFont val="Arial"/>
        <family val="0"/>
        <charset val="1"/>
      </rPr>
      <t xml:space="preserve">6.2%→9.5%</t>
    </r>
    <r>
      <rPr>
        <i val="true"/>
        <sz val="10"/>
        <color rgb="FF7F7F7F"/>
        <rFont val="Noto Sans CJK SC"/>
        <family val="2"/>
      </rPr>
      <t xml:space="preserve">（自动化释放）。</t>
    </r>
  </si>
  <si>
    <r>
      <rPr>
        <b val="true"/>
        <sz val="14"/>
        <color rgb="FF1F4E79"/>
        <rFont val="Noto Sans CJK SC"/>
        <family val="2"/>
      </rPr>
      <t xml:space="preserve">情景定价（每股盈利 </t>
    </r>
    <r>
      <rPr>
        <b val="true"/>
        <sz val="14"/>
        <color rgb="FF1F4E79"/>
        <rFont val="Arial"/>
        <family val="0"/>
        <charset val="1"/>
      </rPr>
      <t xml:space="preserve">× </t>
    </r>
    <r>
      <rPr>
        <b val="true"/>
        <sz val="14"/>
        <color rgb="FF1F4E79"/>
        <rFont val="Noto Sans CJK SC"/>
        <family val="2"/>
      </rPr>
      <t xml:space="preserve">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</si>
  <si>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EPS × 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  <r>
      <rPr>
        <i val="true"/>
        <sz val="10"/>
        <color rgb="FF7F7F7F"/>
        <rFont val="Arial"/>
        <family val="0"/>
        <charset val="1"/>
      </rPr>
      <t xml:space="preserve">EPS </t>
    </r>
    <r>
      <rPr>
        <i val="true"/>
        <sz val="10"/>
        <color rgb="FF7F7F7F"/>
        <rFont val="Noto Sans CJK SC"/>
        <family val="2"/>
      </rPr>
      <t xml:space="preserve">为剔一次性口径。</t>
    </r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</si>
  <si>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</si>
  <si>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</si>
  <si>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</si>
  <si>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</si>
  <si>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</si>
  <si>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</si>
  <si>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对照：卖方一致约 </t>
    </r>
    <r>
      <rPr>
        <i val="true"/>
        <sz val="10"/>
        <color rgb="FF7F7F7F"/>
        <rFont val="Arial"/>
        <family val="0"/>
        <charset val="1"/>
      </rPr>
      <t xml:space="preserve">$312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66 </t>
    </r>
    <r>
      <rPr>
        <i val="true"/>
        <sz val="10"/>
        <color rgb="FF7F7F7F"/>
        <rFont val="Noto Sans CJK SC"/>
        <family val="2"/>
      </rPr>
      <t xml:space="preserve">家，</t>
    </r>
    <r>
      <rPr>
        <i val="true"/>
        <sz val="10"/>
        <color rgb="FF7F7F7F"/>
        <rFont val="Arial"/>
        <family val="0"/>
        <charset val="1"/>
      </rPr>
      <t xml:space="preserve">Strong Buy</t>
    </r>
    <r>
      <rPr>
        <i val="true"/>
        <sz val="10"/>
        <color rgb="FF7F7F7F"/>
        <rFont val="Noto Sans CJK SC"/>
        <family val="2"/>
      </rPr>
      <t xml:space="preserve">）。</t>
    </r>
  </si>
  <si>
    <r>
      <rPr>
        <b val="true"/>
        <sz val="14"/>
        <color rgb="FF1F4E79"/>
        <rFont val="Noto Sans CJK SC"/>
        <family val="2"/>
      </rPr>
      <t xml:space="preserve">分部价值之和 </t>
    </r>
    <r>
      <rPr>
        <b val="true"/>
        <sz val="14"/>
        <color rgb="FF1F4E79"/>
        <rFont val="Arial"/>
        <family val="0"/>
        <charset val="1"/>
      </rPr>
      <t xml:space="preserve">SOTP</t>
    </r>
    <r>
      <rPr>
        <b val="true"/>
        <sz val="14"/>
        <color rgb="FF1F4E79"/>
        <rFont val="Noto Sans CJK SC"/>
        <family val="2"/>
      </rPr>
      <t xml:space="preserve">（模型化口径；</t>
    </r>
    <r>
      <rPr>
        <b val="true"/>
        <sz val="14"/>
        <color rgb="FF1F4E79"/>
        <rFont val="Arial"/>
        <family val="0"/>
        <charset val="1"/>
      </rPr>
      <t xml:space="preserve">$B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</si>
  <si>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各分部按 </t>
    </r>
    <r>
      <rPr>
        <i val="true"/>
        <sz val="10"/>
        <color rgb="FF7F7F7F"/>
        <rFont val="Arial"/>
        <family val="0"/>
        <charset val="1"/>
      </rPr>
      <t xml:space="preserve">2026E </t>
    </r>
    <r>
      <rPr>
        <i val="true"/>
        <sz val="10"/>
        <color rgb="FF7F7F7F"/>
        <rFont val="Noto Sans CJK SC"/>
        <family val="2"/>
      </rPr>
      <t xml:space="preserve">营收 </t>
    </r>
    <r>
      <rPr>
        <i val="true"/>
        <sz val="10"/>
        <color rgb="FF7F7F7F"/>
        <rFont val="Arial"/>
        <family val="0"/>
        <charset val="1"/>
      </rPr>
      <t xml:space="preserve">× </t>
    </r>
    <r>
      <rPr>
        <i val="true"/>
        <sz val="10"/>
        <color rgb="FF7F7F7F"/>
        <rFont val="Noto Sans CJK SC"/>
        <family val="2"/>
      </rPr>
      <t xml:space="preserve">倍数估 </t>
    </r>
    <r>
      <rPr>
        <i val="true"/>
        <sz val="10"/>
        <color rgb="FF7F7F7F"/>
        <rFont val="Arial"/>
        <family val="0"/>
        <charset val="1"/>
      </rPr>
      <t xml:space="preserve">EV</t>
    </r>
    <r>
      <rPr>
        <i val="true"/>
        <sz val="10"/>
        <color rgb="FF7F7F7F"/>
        <rFont val="Noto Sans CJK SC"/>
        <family val="2"/>
      </rPr>
      <t xml:space="preserve">，加总 − 净债务 </t>
    </r>
    <r>
      <rPr>
        <i val="true"/>
        <sz val="10"/>
        <color rgb="FF7F7F7F"/>
        <rFont val="Arial"/>
        <family val="0"/>
        <charset val="1"/>
      </rPr>
      <t xml:space="preserve">÷ </t>
    </r>
    <r>
      <rPr>
        <i val="true"/>
        <sz val="10"/>
        <color rgb="FF7F7F7F"/>
        <rFont val="Noto Sans CJK SC"/>
        <family val="2"/>
      </rPr>
      <t xml:space="preserve">股数 </t>
    </r>
    <r>
      <rPr>
        <i val="true"/>
        <sz val="10"/>
        <color rgb="FF7F7F7F"/>
        <rFont val="Arial"/>
        <family val="0"/>
        <charset val="1"/>
      </rPr>
      <t xml:space="preserve">= </t>
    </r>
    <r>
      <rPr>
        <i val="true"/>
        <sz val="10"/>
        <color rgb="FF7F7F7F"/>
        <rFont val="Noto Sans CJK SC"/>
        <family val="2"/>
      </rPr>
      <t xml:space="preserve">每股。</t>
    </r>
  </si>
  <si>
    <t xml:space="preserve">分部</t>
  </si>
  <si>
    <r>
      <rPr>
        <b val="true"/>
        <sz val="11"/>
        <color rgb="FFFFFFFF"/>
        <rFont val="Arial"/>
        <family val="0"/>
        <charset val="1"/>
      </rPr>
      <t xml:space="preserve">2026E</t>
    </r>
    <r>
      <rPr>
        <b val="true"/>
        <sz val="11"/>
        <color rgb="FFFFFFFF"/>
        <rFont val="Noto Sans CJK SC"/>
        <family val="2"/>
      </rPr>
      <t xml:space="preserve">营收</t>
    </r>
    <r>
      <rPr>
        <b val="true"/>
        <sz val="11"/>
        <color rgb="FFFFFFFF"/>
        <rFont val="Arial"/>
        <family val="0"/>
        <charset val="1"/>
      </rPr>
      <t xml:space="preserve">($B)</t>
    </r>
  </si>
  <si>
    <t xml:space="preserve">EV/Sales</t>
  </si>
  <si>
    <r>
      <rPr>
        <b val="true"/>
        <sz val="11"/>
        <color rgb="FFFFFFFF"/>
        <rFont val="Noto Sans CJK SC"/>
        <family val="2"/>
      </rPr>
      <t xml:space="preserve">分部</t>
    </r>
    <r>
      <rPr>
        <b val="true"/>
        <sz val="11"/>
        <color rgb="FFFFFFFF"/>
        <rFont val="Arial"/>
        <family val="0"/>
        <charset val="1"/>
      </rPr>
      <t xml:space="preserve">EV($B)</t>
    </r>
  </si>
  <si>
    <r>
      <rPr>
        <b val="true"/>
        <sz val="10"/>
        <color rgb="FF000000"/>
        <rFont val="Arial"/>
        <family val="0"/>
        <charset val="1"/>
      </rPr>
      <t xml:space="preserve">AWS</t>
    </r>
    <r>
      <rPr>
        <b val="true"/>
        <sz val="10"/>
        <color rgb="FF000000"/>
        <rFont val="Noto Sans CJK SC"/>
        <family val="2"/>
      </rPr>
      <t xml:space="preserve">（云）</t>
    </r>
  </si>
  <si>
    <r>
      <rPr>
        <b val="true"/>
        <sz val="10"/>
        <color rgb="FF000000"/>
        <rFont val="Noto Sans CJK SC"/>
        <family val="2"/>
      </rPr>
      <t xml:space="preserve">零售（北美</t>
    </r>
    <r>
      <rPr>
        <b val="true"/>
        <sz val="10"/>
        <color rgb="FF000000"/>
        <rFont val="Arial"/>
        <family val="0"/>
        <charset val="1"/>
      </rPr>
      <t xml:space="preserve">+</t>
    </r>
    <r>
      <rPr>
        <b val="true"/>
        <sz val="10"/>
        <color rgb="FF000000"/>
        <rFont val="Noto Sans CJK SC"/>
        <family val="2"/>
      </rPr>
      <t xml:space="preserve">国际）</t>
    </r>
  </si>
  <si>
    <t xml:space="preserve">广告</t>
  </si>
  <si>
    <r>
      <rPr>
        <b val="true"/>
        <sz val="10"/>
        <color rgb="FF000000"/>
        <rFont val="Noto Sans CJK SC"/>
        <family val="2"/>
      </rPr>
      <t xml:space="preserve">合计 </t>
    </r>
    <r>
      <rPr>
        <b val="true"/>
        <sz val="10"/>
        <color rgb="FF000000"/>
        <rFont val="Arial"/>
        <family val="0"/>
        <charset val="1"/>
      </rPr>
      <t xml:space="preserve">EV</t>
    </r>
  </si>
  <si>
    <r>
      <rPr>
        <sz val="10"/>
        <color rgb="FF000000"/>
        <rFont val="Arial"/>
        <family val="0"/>
        <charset val="1"/>
      </rPr>
      <t xml:space="preserve">+ </t>
    </r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($B)</t>
    </r>
  </si>
  <si>
    <r>
      <rPr>
        <b val="true"/>
        <sz val="10"/>
        <color rgb="FF000000"/>
        <rFont val="Noto Sans CJK SC"/>
        <family val="2"/>
      </rPr>
      <t xml:space="preserve">股权价值 </t>
    </r>
    <r>
      <rPr>
        <b val="true"/>
        <sz val="10"/>
        <color rgb="FF000000"/>
        <rFont val="Arial"/>
        <family val="0"/>
        <charset val="1"/>
      </rPr>
      <t xml:space="preserve">($B)</t>
    </r>
  </si>
  <si>
    <r>
      <rPr>
        <b val="true"/>
        <sz val="10"/>
        <color rgb="FF000000"/>
        <rFont val="Noto Sans CJK SC"/>
        <family val="2"/>
      </rPr>
      <t xml:space="preserve">每股价值 </t>
    </r>
    <r>
      <rPr>
        <b val="true"/>
        <sz val="10"/>
        <color rgb="FF000000"/>
        <rFont val="Arial"/>
        <family val="0"/>
        <charset val="1"/>
      </rPr>
      <t xml:space="preserve">($)</t>
    </r>
  </si>
  <si>
    <r>
      <rPr>
        <i val="true"/>
        <sz val="10"/>
        <color rgb="FF7F7F7F"/>
        <rFont val="Noto Sans CJK SC"/>
        <family val="2"/>
      </rPr>
      <t xml:space="preserve">注：广告未单列分部、口径与零售有重叠，</t>
    </r>
    <r>
      <rPr>
        <i val="true"/>
        <sz val="10"/>
        <color rgb="FF7F7F7F"/>
        <rFont val="Arial"/>
        <family val="0"/>
        <charset val="1"/>
      </rPr>
      <t xml:space="preserve">SOTP </t>
    </r>
    <r>
      <rPr>
        <i val="true"/>
        <sz val="10"/>
        <color rgb="FF7F7F7F"/>
        <rFont val="Noto Sans CJK SC"/>
        <family val="2"/>
      </rPr>
      <t xml:space="preserve">仅作框架参考。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</si>
</sst>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"/>
    <numFmt numFmtId="166" formatCode="#,##0"/>
    <numFmt numFmtId="167" formatCode="\$#,##0;&quot;($&quot;#,##0\);\-"/>
    <numFmt numFmtId="168" formatCode="0.0\x"/>
    <numFmt numFmtId="169" formatCode="0.0%"/>
    <numFmt numFmtId="170" formatCode="\$#,##0.0"/>
    <numFmt numFmtId="171" formatCode="\$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4"/>
      <color rgb="FF1F4E79"/>
      <name val="Noto Sans CJK SC"/>
      <family val="2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5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238.34</v>
      </c>
    </row>
    <row r="6" customFormat="false" ht="15" hidden="false" customHeight="false" outlineLevel="0" collapsed="false">
      <c r="A6" s="5" t="s">
        <v>4</v>
      </c>
      <c r="B6" s="7" t="n">
        <v>10874</v>
      </c>
    </row>
    <row r="7" customFormat="false" ht="15" hidden="false" customHeight="false" outlineLevel="0" collapsed="false">
      <c r="A7" s="5" t="s">
        <v>5</v>
      </c>
      <c r="B7" s="8" t="n">
        <v>95</v>
      </c>
    </row>
    <row r="8" customFormat="false" ht="15" hidden="false" customHeight="false" outlineLevel="0" collapsed="false">
      <c r="A8" s="5" t="s">
        <v>6</v>
      </c>
      <c r="B8" s="8" t="n">
        <v>55</v>
      </c>
    </row>
    <row r="9" customFormat="false" ht="15" hidden="false" customHeight="false" outlineLevel="0" collapsed="false">
      <c r="A9" s="5" t="s">
        <v>7</v>
      </c>
      <c r="B9" s="9" t="n">
        <f aca="false">B7-B8</f>
        <v>40</v>
      </c>
    </row>
    <row r="10" customFormat="false" ht="15" hidden="false" customHeight="false" outlineLevel="0" collapsed="false">
      <c r="A10" s="10" t="s">
        <v>8</v>
      </c>
      <c r="B10" s="6" t="n">
        <v>6.8</v>
      </c>
    </row>
    <row r="11" customFormat="false" ht="15" hidden="false" customHeight="false" outlineLevel="0" collapsed="false">
      <c r="A11" s="10" t="s">
        <v>9</v>
      </c>
      <c r="B11" s="6" t="n">
        <v>9</v>
      </c>
    </row>
    <row r="13" customFormat="false" ht="17.15" hidden="false" customHeight="false" outlineLevel="0" collapsed="false">
      <c r="A13" s="3" t="s">
        <v>10</v>
      </c>
      <c r="B13" s="4"/>
      <c r="C13" s="4"/>
      <c r="D13" s="4"/>
    </row>
    <row r="14" customFormat="false" ht="15" hidden="false" customHeight="false" outlineLevel="0" collapsed="false">
      <c r="A14" s="11" t="s">
        <v>11</v>
      </c>
      <c r="B14" s="12" t="s">
        <v>12</v>
      </c>
      <c r="C14" s="12" t="s">
        <v>13</v>
      </c>
      <c r="D14" s="11" t="s">
        <v>14</v>
      </c>
    </row>
    <row r="15" customFormat="false" ht="15" hidden="false" customHeight="false" outlineLevel="0" collapsed="false">
      <c r="A15" s="13" t="s">
        <v>15</v>
      </c>
      <c r="B15" s="6" t="n">
        <v>9.5</v>
      </c>
      <c r="C15" s="14" t="n">
        <v>36</v>
      </c>
      <c r="D15" s="15" t="n">
        <v>0.35</v>
      </c>
    </row>
    <row r="16" customFormat="false" ht="15" hidden="false" customHeight="false" outlineLevel="0" collapsed="false">
      <c r="A16" s="13" t="s">
        <v>16</v>
      </c>
      <c r="B16" s="6" t="n">
        <v>9</v>
      </c>
      <c r="C16" s="14" t="n">
        <v>31.7</v>
      </c>
      <c r="D16" s="15" t="n">
        <v>0.45</v>
      </c>
    </row>
    <row r="17" customFormat="false" ht="15" hidden="false" customHeight="false" outlineLevel="0" collapsed="false">
      <c r="A17" s="13" t="s">
        <v>17</v>
      </c>
      <c r="B17" s="6" t="n">
        <v>7.6</v>
      </c>
      <c r="C17" s="14" t="n">
        <v>25</v>
      </c>
      <c r="D17" s="15" t="n">
        <v>0.2</v>
      </c>
    </row>
    <row r="19" customFormat="false" ht="15" hidden="false" customHeight="false" outlineLevel="0" collapsed="false">
      <c r="A19" s="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6" t="s">
        <v>19</v>
      </c>
    </row>
    <row r="2" customFormat="false" ht="15" hidden="false" customHeight="false" outlineLevel="0" collapsed="false">
      <c r="A2" s="2" t="s">
        <v>20</v>
      </c>
    </row>
    <row r="4" customFormat="false" ht="15" hidden="false" customHeight="false" outlineLevel="0" collapsed="false">
      <c r="A4" s="17" t="s">
        <v>21</v>
      </c>
      <c r="B4" s="18" t="s">
        <v>22</v>
      </c>
      <c r="C4" s="18" t="s">
        <v>23</v>
      </c>
      <c r="D4" s="18" t="s">
        <v>24</v>
      </c>
      <c r="E4" s="18" t="s">
        <v>25</v>
      </c>
      <c r="F4" s="18" t="s">
        <v>26</v>
      </c>
      <c r="G4" s="18" t="s">
        <v>27</v>
      </c>
      <c r="H4" s="18" t="s">
        <v>28</v>
      </c>
      <c r="I4" s="18" t="s">
        <v>29</v>
      </c>
      <c r="J4" s="18" t="s">
        <v>30</v>
      </c>
      <c r="K4" s="18" t="s">
        <v>31</v>
      </c>
      <c r="L4" s="18" t="s">
        <v>32</v>
      </c>
      <c r="M4" s="18" t="s">
        <v>33</v>
      </c>
    </row>
    <row r="5" customFormat="false" ht="15" hidden="false" customHeight="false" outlineLevel="0" collapsed="false">
      <c r="A5" s="19" t="s">
        <v>34</v>
      </c>
      <c r="B5" s="20" t="n">
        <v>134.4</v>
      </c>
      <c r="C5" s="20" t="n">
        <v>143.1</v>
      </c>
      <c r="D5" s="20" t="n">
        <v>170</v>
      </c>
      <c r="E5" s="20" t="n">
        <v>143.3</v>
      </c>
      <c r="F5" s="20" t="n">
        <v>148</v>
      </c>
      <c r="G5" s="20" t="n">
        <v>158.9</v>
      </c>
      <c r="H5" s="20" t="n">
        <v>187.8</v>
      </c>
      <c r="I5" s="20" t="n">
        <v>155.7</v>
      </c>
      <c r="J5" s="20" t="n">
        <v>167.7</v>
      </c>
      <c r="K5" s="20" t="n">
        <v>180.2</v>
      </c>
      <c r="L5" s="20" t="n">
        <v>213.4</v>
      </c>
      <c r="M5" s="20" t="n">
        <v>181.5</v>
      </c>
    </row>
    <row r="6" customFormat="false" ht="15" hidden="false" customHeight="false" outlineLevel="0" collapsed="false">
      <c r="A6" s="21" t="s">
        <v>35</v>
      </c>
      <c r="B6" s="22" t="n">
        <v>0.1085</v>
      </c>
      <c r="C6" s="22" t="n">
        <v>0.1257</v>
      </c>
      <c r="D6" s="22" t="n">
        <v>0.1391</v>
      </c>
      <c r="E6" s="22" t="n">
        <v>0.1253</v>
      </c>
      <c r="F6" s="22" t="n">
        <v>0.1012</v>
      </c>
      <c r="G6" s="22" t="n">
        <v>0.1104</v>
      </c>
      <c r="H6" s="22" t="n">
        <v>0.1049</v>
      </c>
      <c r="I6" s="22" t="n">
        <v>0.0862</v>
      </c>
      <c r="J6" s="22" t="n">
        <v>0.1333</v>
      </c>
      <c r="K6" s="22" t="n">
        <v>0.134</v>
      </c>
      <c r="L6" s="22" t="n">
        <v>0.1363</v>
      </c>
      <c r="M6" s="22" t="n">
        <v>0.1661</v>
      </c>
    </row>
    <row r="7" customFormat="false" ht="15" hidden="false" customHeight="false" outlineLevel="0" collapsed="false">
      <c r="A7" s="23" t="s">
        <v>36</v>
      </c>
      <c r="B7" s="20" t="n">
        <v>7.7</v>
      </c>
      <c r="C7" s="20" t="n">
        <v>11.2</v>
      </c>
      <c r="D7" s="20" t="n">
        <v>13.2</v>
      </c>
      <c r="E7" s="20" t="n">
        <v>15.3</v>
      </c>
      <c r="F7" s="20" t="n">
        <v>14.7</v>
      </c>
      <c r="G7" s="20" t="n">
        <v>17.4</v>
      </c>
      <c r="H7" s="20" t="n">
        <v>21.2</v>
      </c>
      <c r="I7" s="20" t="n">
        <v>18.4</v>
      </c>
      <c r="J7" s="20" t="n">
        <v>19.2</v>
      </c>
      <c r="K7" s="20" t="n">
        <v>17.4</v>
      </c>
      <c r="L7" s="20" t="n">
        <v>25</v>
      </c>
      <c r="M7" s="20" t="n">
        <v>23.9</v>
      </c>
    </row>
    <row r="8" customFormat="false" ht="15" hidden="false" customHeight="false" outlineLevel="0" collapsed="false">
      <c r="A8" s="23" t="s">
        <v>37</v>
      </c>
      <c r="B8" s="22" t="n">
        <v>0.0572</v>
      </c>
      <c r="C8" s="22" t="n">
        <v>0.0782</v>
      </c>
      <c r="D8" s="22" t="n">
        <v>0.0777</v>
      </c>
      <c r="E8" s="22" t="n">
        <v>0.1068</v>
      </c>
      <c r="F8" s="22" t="n">
        <v>0.0992</v>
      </c>
      <c r="G8" s="22" t="n">
        <v>0.1096</v>
      </c>
      <c r="H8" s="22" t="n">
        <v>0.1129</v>
      </c>
      <c r="I8" s="22" t="n">
        <v>0.1182</v>
      </c>
      <c r="J8" s="22" t="n">
        <v>0.1143</v>
      </c>
      <c r="K8" s="22" t="n">
        <v>0.0967</v>
      </c>
      <c r="L8" s="22" t="n">
        <v>0.1171</v>
      </c>
      <c r="M8" s="22" t="n">
        <v>0.1314</v>
      </c>
    </row>
    <row r="9" customFormat="false" ht="15" hidden="false" customHeight="false" outlineLevel="0" collapsed="false">
      <c r="A9" s="19" t="s">
        <v>38</v>
      </c>
      <c r="B9" s="20" t="n">
        <v>6.8</v>
      </c>
      <c r="C9" s="20" t="n">
        <v>9.9</v>
      </c>
      <c r="D9" s="20" t="n">
        <v>10.6</v>
      </c>
      <c r="E9" s="20" t="n">
        <v>10.4</v>
      </c>
      <c r="F9" s="20" t="n">
        <v>13.5</v>
      </c>
      <c r="G9" s="20" t="n">
        <v>15.3</v>
      </c>
      <c r="H9" s="20" t="n">
        <v>20</v>
      </c>
      <c r="I9" s="20" t="n">
        <v>17.1</v>
      </c>
      <c r="J9" s="20" t="n">
        <v>18.2</v>
      </c>
      <c r="K9" s="20" t="n">
        <v>21.2</v>
      </c>
      <c r="L9" s="20" t="n">
        <v>21.2</v>
      </c>
      <c r="M9" s="20" t="n">
        <v>30.3</v>
      </c>
    </row>
    <row r="10" customFormat="false" ht="15" hidden="false" customHeight="false" outlineLevel="0" collapsed="false">
      <c r="A10" s="21" t="s">
        <v>39</v>
      </c>
      <c r="B10" s="24" t="n">
        <v>0.65</v>
      </c>
      <c r="C10" s="24" t="n">
        <v>0.94</v>
      </c>
      <c r="D10" s="24" t="n">
        <v>1</v>
      </c>
      <c r="E10" s="24" t="n">
        <v>0.98</v>
      </c>
      <c r="F10" s="24" t="n">
        <v>1.26</v>
      </c>
      <c r="G10" s="24" t="n">
        <v>1.43</v>
      </c>
      <c r="H10" s="24" t="n">
        <v>1.86</v>
      </c>
      <c r="I10" s="24" t="n">
        <v>1.59</v>
      </c>
      <c r="J10" s="24" t="n">
        <v>1.68</v>
      </c>
      <c r="K10" s="24" t="n">
        <v>1.95</v>
      </c>
      <c r="L10" s="24" t="n">
        <v>1.95</v>
      </c>
      <c r="M10" s="24" t="n">
        <v>2.78</v>
      </c>
    </row>
    <row r="12" customFormat="false" ht="15" hidden="false" customHeight="false" outlineLevel="0" collapsed="false">
      <c r="A12" s="2" t="s">
        <v>40</v>
      </c>
    </row>
    <row r="13" customFormat="false" ht="15" hidden="false" customHeight="false" outlineLevel="0" collapsed="false">
      <c r="A13" s="25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5" min="2" style="0" width="13"/>
  </cols>
  <sheetData>
    <row r="1" customFormat="false" ht="21.6" hidden="false" customHeight="false" outlineLevel="0" collapsed="false">
      <c r="A1" s="16" t="s">
        <v>42</v>
      </c>
    </row>
    <row r="2" customFormat="false" ht="15" hidden="false" customHeight="false" outlineLevel="0" collapsed="false">
      <c r="A2" s="2" t="s">
        <v>43</v>
      </c>
    </row>
    <row r="4" customFormat="false" ht="15" hidden="false" customHeight="false" outlineLevel="0" collapsed="false">
      <c r="A4" s="17" t="s">
        <v>21</v>
      </c>
      <c r="B4" s="18" t="s">
        <v>44</v>
      </c>
      <c r="C4" s="26" t="s">
        <v>45</v>
      </c>
      <c r="D4" s="26" t="s">
        <v>46</v>
      </c>
      <c r="E4" s="26" t="s">
        <v>47</v>
      </c>
    </row>
    <row r="5" customFormat="false" ht="15" hidden="false" customHeight="false" outlineLevel="0" collapsed="false">
      <c r="A5" s="27" t="s">
        <v>48</v>
      </c>
      <c r="B5" s="28" t="n">
        <v>112</v>
      </c>
      <c r="C5" s="28" t="n">
        <v>163</v>
      </c>
      <c r="D5" s="28" t="n">
        <v>214</v>
      </c>
      <c r="E5" s="28" t="n">
        <v>265</v>
      </c>
    </row>
    <row r="6" customFormat="false" ht="15" hidden="false" customHeight="false" outlineLevel="0" collapsed="false">
      <c r="A6" s="23" t="s">
        <v>49</v>
      </c>
      <c r="B6" s="29" t="n">
        <v>0.36</v>
      </c>
      <c r="C6" s="29" t="n">
        <v>0.38</v>
      </c>
      <c r="D6" s="29" t="n">
        <v>0.39</v>
      </c>
      <c r="E6" s="29" t="n">
        <v>0.4</v>
      </c>
    </row>
    <row r="7" customFormat="false" ht="15" hidden="false" customHeight="false" outlineLevel="0" collapsed="false">
      <c r="A7" s="23" t="s">
        <v>50</v>
      </c>
      <c r="B7" s="30" t="n">
        <f aca="false">B5*B6</f>
        <v>40.32</v>
      </c>
      <c r="C7" s="30" t="n">
        <f aca="false">C5*C6</f>
        <v>61.94</v>
      </c>
      <c r="D7" s="30" t="n">
        <f aca="false">D5*D6</f>
        <v>83.46</v>
      </c>
      <c r="E7" s="30" t="n">
        <f aca="false">E5*E6</f>
        <v>106</v>
      </c>
    </row>
    <row r="8" customFormat="false" ht="15" hidden="false" customHeight="false" outlineLevel="0" collapsed="false">
      <c r="A8" s="21" t="s">
        <v>51</v>
      </c>
      <c r="B8" s="28" t="n">
        <v>573</v>
      </c>
      <c r="C8" s="28" t="n">
        <v>637</v>
      </c>
      <c r="D8" s="28" t="n">
        <v>691</v>
      </c>
      <c r="E8" s="28" t="n">
        <v>745</v>
      </c>
    </row>
    <row r="9" customFormat="false" ht="15" hidden="false" customHeight="false" outlineLevel="0" collapsed="false">
      <c r="A9" s="21" t="s">
        <v>52</v>
      </c>
      <c r="B9" s="29" t="n">
        <v>0.062</v>
      </c>
      <c r="C9" s="29" t="n">
        <v>0.075</v>
      </c>
      <c r="D9" s="29" t="n">
        <v>0.085</v>
      </c>
      <c r="E9" s="29" t="n">
        <v>0.095</v>
      </c>
    </row>
    <row r="10" customFormat="false" ht="15" hidden="false" customHeight="false" outlineLevel="0" collapsed="false">
      <c r="A10" s="21" t="s">
        <v>53</v>
      </c>
      <c r="B10" s="30" t="n">
        <f aca="false">B8*B9</f>
        <v>35.526</v>
      </c>
      <c r="C10" s="30" t="n">
        <f aca="false">C8*C9</f>
        <v>47.775</v>
      </c>
      <c r="D10" s="30" t="n">
        <f aca="false">D8*D9</f>
        <v>58.735</v>
      </c>
      <c r="E10" s="30" t="n">
        <f aca="false">E8*E9</f>
        <v>70.775</v>
      </c>
    </row>
    <row r="11" customFormat="false" ht="15" hidden="false" customHeight="false" outlineLevel="0" collapsed="false">
      <c r="A11" s="19" t="s">
        <v>54</v>
      </c>
      <c r="B11" s="30" t="n">
        <f aca="false">B5+B8</f>
        <v>685</v>
      </c>
      <c r="C11" s="30" t="n">
        <f aca="false">C5+C8</f>
        <v>800</v>
      </c>
      <c r="D11" s="30" t="n">
        <f aca="false">D5+D8</f>
        <v>905</v>
      </c>
      <c r="E11" s="30" t="n">
        <f aca="false">E5+E8</f>
        <v>1010</v>
      </c>
    </row>
    <row r="12" customFormat="false" ht="15" hidden="false" customHeight="false" outlineLevel="0" collapsed="false">
      <c r="A12" s="19" t="s">
        <v>55</v>
      </c>
      <c r="B12" s="30" t="n">
        <f aca="false">B7+B10</f>
        <v>75.846</v>
      </c>
      <c r="C12" s="30" t="n">
        <f aca="false">C7+C10</f>
        <v>109.715</v>
      </c>
      <c r="D12" s="30" t="n">
        <f aca="false">D7+D10</f>
        <v>142.195</v>
      </c>
      <c r="E12" s="30" t="n">
        <f aca="false">E7+E10</f>
        <v>176.775</v>
      </c>
    </row>
    <row r="13" customFormat="false" ht="15" hidden="false" customHeight="false" outlineLevel="0" collapsed="false">
      <c r="A13" s="19" t="s">
        <v>56</v>
      </c>
      <c r="B13" s="31" t="n">
        <f aca="false">B12/B11</f>
        <v>0.110724087591241</v>
      </c>
      <c r="C13" s="31" t="n">
        <f aca="false">C12/C11</f>
        <v>0.13714375</v>
      </c>
      <c r="D13" s="31" t="n">
        <f aca="false">D12/D11</f>
        <v>0.157121546961326</v>
      </c>
      <c r="E13" s="31" t="n">
        <f aca="false">E12/E11</f>
        <v>0.175024752475248</v>
      </c>
    </row>
    <row r="15" customFormat="false" ht="15" hidden="false" customHeight="false" outlineLevel="0" collapsed="false">
      <c r="A15" s="2" t="s">
        <v>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21.6" hidden="false" customHeight="false" outlineLevel="0" collapsed="false">
      <c r="A1" s="16" t="s">
        <v>58</v>
      </c>
    </row>
    <row r="2" customFormat="false" ht="15" hidden="false" customHeight="false" outlineLevel="0" collapsed="false">
      <c r="A2" s="2" t="s">
        <v>59</v>
      </c>
    </row>
    <row r="4" customFormat="false" ht="17.15" hidden="false" customHeight="false" outlineLevel="0" collapsed="false">
      <c r="A4" s="32" t="s">
        <v>11</v>
      </c>
      <c r="B4" s="33" t="s">
        <v>12</v>
      </c>
      <c r="C4" s="33" t="s">
        <v>13</v>
      </c>
      <c r="D4" s="32" t="s">
        <v>60</v>
      </c>
      <c r="E4" s="33" t="s">
        <v>61</v>
      </c>
      <c r="F4" s="32" t="s">
        <v>14</v>
      </c>
    </row>
    <row r="5" customFormat="false" ht="15" hidden="false" customHeight="false" outlineLevel="0" collapsed="false">
      <c r="A5" s="34" t="s">
        <v>62</v>
      </c>
      <c r="B5" s="35" t="n">
        <f aca="false">假设!B15</f>
        <v>9.5</v>
      </c>
      <c r="C5" s="36" t="n">
        <f aca="false">假设!C15</f>
        <v>36</v>
      </c>
      <c r="D5" s="37" t="n">
        <f aca="false">B5*C5</f>
        <v>342</v>
      </c>
      <c r="E5" s="31" t="n">
        <f aca="false">D5/假设!$B$5-1</f>
        <v>0.434924897205673</v>
      </c>
      <c r="F5" s="31" t="n">
        <f aca="false">假设!D15</f>
        <v>0.35</v>
      </c>
    </row>
    <row r="6" customFormat="false" ht="15" hidden="false" customHeight="false" outlineLevel="0" collapsed="false">
      <c r="A6" s="34" t="s">
        <v>63</v>
      </c>
      <c r="B6" s="35" t="n">
        <f aca="false">假设!B16</f>
        <v>9</v>
      </c>
      <c r="C6" s="36" t="n">
        <f aca="false">假设!C16</f>
        <v>31.7</v>
      </c>
      <c r="D6" s="37" t="n">
        <f aca="false">B6*C6</f>
        <v>285.3</v>
      </c>
      <c r="E6" s="31" t="n">
        <f aca="false">D6/假设!$B$5-1</f>
        <v>0.197029453721574</v>
      </c>
      <c r="F6" s="31" t="n">
        <f aca="false">假设!D16</f>
        <v>0.45</v>
      </c>
    </row>
    <row r="7" customFormat="false" ht="15" hidden="false" customHeight="false" outlineLevel="0" collapsed="false">
      <c r="A7" s="34" t="s">
        <v>64</v>
      </c>
      <c r="B7" s="35" t="n">
        <f aca="false">假设!B17</f>
        <v>7.6</v>
      </c>
      <c r="C7" s="36" t="n">
        <f aca="false">假设!C17</f>
        <v>25</v>
      </c>
      <c r="D7" s="37" t="n">
        <f aca="false">B7*C7</f>
        <v>190</v>
      </c>
      <c r="E7" s="31" t="n">
        <f aca="false">D7/假设!$B$5-1</f>
        <v>-0.202819501552404</v>
      </c>
      <c r="F7" s="31" t="n">
        <f aca="false">假设!D17</f>
        <v>0.2</v>
      </c>
    </row>
    <row r="8" customFormat="false" ht="15" hidden="false" customHeight="false" outlineLevel="0" collapsed="false">
      <c r="A8" s="19" t="s">
        <v>65</v>
      </c>
      <c r="B8" s="38"/>
      <c r="C8" s="38"/>
      <c r="D8" s="39" t="n">
        <f aca="false">SUMPRODUCT(D5:D7,F5:F7)</f>
        <v>286.085</v>
      </c>
      <c r="E8" s="40" t="n">
        <f aca="false">D8/假设!$B$5-1</f>
        <v>0.200323067886213</v>
      </c>
      <c r="F8" s="38"/>
    </row>
    <row r="10" customFormat="false" ht="15" hidden="false" customHeight="false" outlineLevel="0" collapsed="false">
      <c r="A10" s="2" t="s">
        <v>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5" min="2" style="0" width="15"/>
  </cols>
  <sheetData>
    <row r="1" customFormat="false" ht="21.6" hidden="false" customHeight="false" outlineLevel="0" collapsed="false">
      <c r="A1" s="16" t="s">
        <v>67</v>
      </c>
    </row>
    <row r="2" customFormat="false" ht="15" hidden="false" customHeight="false" outlineLevel="0" collapsed="false">
      <c r="A2" s="2" t="s">
        <v>68</v>
      </c>
    </row>
    <row r="4" customFormat="false" ht="17.15" hidden="false" customHeight="false" outlineLevel="0" collapsed="false">
      <c r="A4" s="32" t="s">
        <v>69</v>
      </c>
      <c r="B4" s="33" t="s">
        <v>70</v>
      </c>
      <c r="C4" s="33" t="s">
        <v>71</v>
      </c>
      <c r="D4" s="32" t="s">
        <v>72</v>
      </c>
    </row>
    <row r="5" customFormat="false" ht="15" hidden="false" customHeight="false" outlineLevel="0" collapsed="false">
      <c r="A5" s="27" t="s">
        <v>73</v>
      </c>
      <c r="B5" s="41" t="n">
        <v>163</v>
      </c>
      <c r="C5" s="42" t="n">
        <v>11</v>
      </c>
      <c r="D5" s="30" t="n">
        <f aca="false">B5*C5</f>
        <v>1793</v>
      </c>
    </row>
    <row r="6" customFormat="false" ht="15" hidden="false" customHeight="false" outlineLevel="0" collapsed="false">
      <c r="A6" s="19" t="s">
        <v>74</v>
      </c>
      <c r="B6" s="41" t="n">
        <v>637</v>
      </c>
      <c r="C6" s="42" t="n">
        <v>0.8</v>
      </c>
      <c r="D6" s="30" t="n">
        <f aca="false">B6*C6</f>
        <v>509.6</v>
      </c>
    </row>
    <row r="7" customFormat="false" ht="15" hidden="false" customHeight="false" outlineLevel="0" collapsed="false">
      <c r="A7" s="19" t="s">
        <v>75</v>
      </c>
      <c r="B7" s="41" t="n">
        <v>75</v>
      </c>
      <c r="C7" s="42" t="n">
        <v>9</v>
      </c>
      <c r="D7" s="30" t="n">
        <f aca="false">B7*C7</f>
        <v>675</v>
      </c>
    </row>
    <row r="8" customFormat="false" ht="15" hidden="false" customHeight="false" outlineLevel="0" collapsed="false">
      <c r="A8" s="19" t="s">
        <v>76</v>
      </c>
      <c r="B8" s="38"/>
      <c r="C8" s="38"/>
      <c r="D8" s="43" t="n">
        <f aca="false">SUM(D5:D7)</f>
        <v>2977.6</v>
      </c>
    </row>
    <row r="9" customFormat="false" ht="15" hidden="false" customHeight="false" outlineLevel="0" collapsed="false">
      <c r="A9" s="23" t="s">
        <v>77</v>
      </c>
      <c r="B9" s="38"/>
      <c r="C9" s="38"/>
      <c r="D9" s="30" t="n">
        <f aca="false">假设!$B$9</f>
        <v>40</v>
      </c>
    </row>
    <row r="10" customFormat="false" ht="15" hidden="false" customHeight="false" outlineLevel="0" collapsed="false">
      <c r="A10" s="19" t="s">
        <v>78</v>
      </c>
      <c r="B10" s="38"/>
      <c r="C10" s="38"/>
      <c r="D10" s="44" t="n">
        <f aca="false">D8+D9</f>
        <v>3017.6</v>
      </c>
    </row>
    <row r="11" customFormat="false" ht="15" hidden="false" customHeight="false" outlineLevel="0" collapsed="false">
      <c r="A11" s="21" t="s">
        <v>4</v>
      </c>
      <c r="B11" s="38"/>
      <c r="C11" s="38"/>
      <c r="D11" s="45" t="n">
        <f aca="false">假设!$B$6</f>
        <v>10874</v>
      </c>
    </row>
    <row r="12" customFormat="false" ht="15" hidden="false" customHeight="false" outlineLevel="0" collapsed="false">
      <c r="A12" s="19" t="s">
        <v>79</v>
      </c>
      <c r="B12" s="38"/>
      <c r="C12" s="38"/>
      <c r="D12" s="46" t="n">
        <f aca="false">D10*1000/D11</f>
        <v>277.505977561155</v>
      </c>
    </row>
    <row r="14" customFormat="false" ht="15" hidden="false" customHeight="false" outlineLevel="0" collapsed="false">
      <c r="A14" s="2" t="s">
        <v>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2026-07-01T10:24:50Z</dcterms:created>
  <dc:creator>openpyxl</dc:creator>
  <dc:description/>
  <dc:language>en-US</dc:language>
  <cp:lastModifiedBy/>
  <dcterms:modified xsi:type="dcterms:W3CDTF">2026-07-01T10:24:50Z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