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假设" sheetId="1" state="visible" r:id="rId3"/>
    <sheet name="季度趋势" sheetId="2" state="visible" r:id="rId4"/>
    <sheet name="年度模型" sheetId="3" state="visible" r:id="rId5"/>
    <sheet name="情景定价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Source: 2026-06-29</t>
        </r>
      </text>
    </comment>
    <comment ref="B6" authorId="0">
      <text>
        <r>
          <rPr>
            <sz val="10"/>
            <rFont val="Noto Sans CJK SC"/>
            <family val="2"/>
          </rPr>
          <t xml:space="preserve">约 </t>
        </r>
        <r>
          <rPr>
            <sz val="10"/>
            <rFont val="Arial"/>
            <family val="2"/>
          </rPr>
          <t xml:space="preserve">12.56 </t>
        </r>
        <r>
          <rPr>
            <sz val="10"/>
            <rFont val="Noto Sans CJK SC"/>
            <family val="2"/>
          </rPr>
          <t xml:space="preserve">亿股</t>
        </r>
      </text>
    </comment>
    <comment ref="B7" authorId="0">
      <text>
        <r>
          <rPr>
            <sz val="10"/>
            <rFont val="Arial"/>
            <family val="2"/>
          </rPr>
          <t xml:space="preserve">≈ ¥1.50</t>
        </r>
        <r>
          <rPr>
            <sz val="10"/>
            <rFont val="Noto Sans CJK SC"/>
            <family val="2"/>
          </rPr>
          <t xml:space="preserve">万亿</t>
        </r>
      </text>
    </comment>
    <comment ref="B8" authorId="0">
      <text>
        <r>
          <rPr>
            <sz val="10"/>
            <rFont val="Noto Sans CJK SC"/>
            <family val="2"/>
          </rPr>
          <t xml:space="preserve">上市以来首降</t>
        </r>
      </text>
    </comment>
    <comment ref="B9" authorId="0">
      <text>
        <r>
          <rPr>
            <sz val="10"/>
            <rFont val="Noto Sans CJK SC"/>
            <family val="2"/>
          </rPr>
          <t xml:space="preserve">派息率 </t>
        </r>
        <r>
          <rPr>
            <sz val="10"/>
            <rFont val="Arial"/>
            <family val="2"/>
          </rPr>
          <t xml:space="preserve">79%</t>
        </r>
      </text>
    </comment>
    <comment ref="B10" authorId="0">
      <text>
        <r>
          <rPr>
            <sz val="10"/>
            <rFont val="Noto Sans CJK SC"/>
            <family val="2"/>
          </rPr>
          <t xml:space="preserve">货币资金</t>
        </r>
        <r>
          <rPr>
            <sz val="10"/>
            <rFont val="Arial"/>
            <family val="2"/>
          </rPr>
          <t xml:space="preserve">+</t>
        </r>
        <r>
          <rPr>
            <sz val="10"/>
            <rFont val="Noto Sans CJK SC"/>
            <family val="2"/>
          </rPr>
          <t xml:space="preserve">理财，无有息负债（约略）</t>
        </r>
      </text>
    </comment>
    <comment ref="B11" authorId="0">
      <text>
        <r>
          <rPr>
            <sz val="10"/>
            <rFont val="Arial"/>
            <family val="2"/>
          </rPr>
          <t xml:space="preserve">=</t>
        </r>
        <r>
          <rPr>
            <sz val="10"/>
            <rFont val="Noto Sans CJK SC"/>
            <family val="2"/>
          </rPr>
          <t xml:space="preserve">归母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股数</t>
        </r>
      </text>
    </comment>
  </commentList>
</comments>
</file>

<file path=xl/sharedStrings.xml><?xml version="1.0" encoding="utf-8"?>
<sst xmlns="http://schemas.openxmlformats.org/spreadsheetml/2006/main" count="72" uniqueCount="61">
  <si>
    <r>
      <rPr>
        <b val="true"/>
        <sz val="14"/>
        <color rgb="FF1F4E79"/>
        <rFont val="Noto Sans CJK SC"/>
        <family val="2"/>
      </rPr>
      <t xml:space="preserve">贵州茅台 </t>
    </r>
    <r>
      <rPr>
        <b val="true"/>
        <sz val="14"/>
        <color rgb="FF1F4E79"/>
        <rFont val="Arial"/>
        <family val="0"/>
        <charset val="1"/>
      </rPr>
      <t xml:space="preserve">(600519) — </t>
    </r>
    <r>
      <rPr>
        <b val="true"/>
        <sz val="14"/>
        <color rgb="FF1F4E79"/>
        <rFont val="Noto Sans CJK SC"/>
        <family val="2"/>
      </rPr>
      <t xml:space="preserve">模型假设（蓝色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可调；黄底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关键）</t>
    </r>
  </si>
  <si>
    <r>
      <rPr>
        <i val="true"/>
        <sz val="10"/>
        <color rgb="FF7F7F7F"/>
        <rFont val="Noto Sans CJK SC"/>
        <family val="2"/>
      </rPr>
      <t xml:space="preserve">数据截止 </t>
    </r>
    <r>
      <rPr>
        <i val="true"/>
        <sz val="10"/>
        <color rgb="FF7F7F7F"/>
        <rFont val="Arial"/>
        <family val="0"/>
        <charset val="1"/>
      </rPr>
      <t xml:space="preserve">2025</t>
    </r>
    <r>
      <rPr>
        <i val="true"/>
        <sz val="10"/>
        <color rgb="FF7F7F7F"/>
        <rFont val="Noto Sans CJK SC"/>
        <family val="2"/>
      </rPr>
      <t xml:space="preserve">年报</t>
    </r>
    <r>
      <rPr>
        <i val="true"/>
        <sz val="10"/>
        <color rgb="FF7F7F7F"/>
        <rFont val="Arial"/>
        <family val="0"/>
        <charset val="1"/>
      </rPr>
      <t xml:space="preserve">+Q1'26 / </t>
    </r>
    <r>
      <rPr>
        <i val="true"/>
        <sz val="10"/>
        <color rgb="FF7F7F7F"/>
        <rFont val="Noto Sans CJK SC"/>
        <family val="2"/>
      </rPr>
      <t xml:space="preserve">股价 </t>
    </r>
    <r>
      <rPr>
        <i val="true"/>
        <sz val="10"/>
        <color rgb="FF7F7F7F"/>
        <rFont val="Arial"/>
        <family val="0"/>
        <charset val="1"/>
      </rPr>
      <t xml:space="preserve">2026-06-29</t>
    </r>
    <r>
      <rPr>
        <i val="true"/>
        <sz val="10"/>
        <color rgb="FF7F7F7F"/>
        <rFont val="Noto Sans CJK SC"/>
        <family val="2"/>
      </rPr>
      <t xml:space="preserve">；货币 人民币（</t>
    </r>
    <r>
      <rPr>
        <i val="true"/>
        <sz val="10"/>
        <color rgb="FF7F7F7F"/>
        <rFont val="Arial"/>
        <family val="0"/>
        <charset val="1"/>
      </rPr>
      <t xml:space="preserve">¥</t>
    </r>
    <r>
      <rPr>
        <i val="true"/>
        <sz val="10"/>
        <color rgb="FF7F7F7F"/>
        <rFont val="Noto Sans CJK SC"/>
        <family val="2"/>
      </rPr>
      <t xml:space="preserve">）；</t>
    </r>
    <r>
      <rPr>
        <i val="true"/>
        <sz val="10"/>
        <color rgb="FF7F7F7F"/>
        <rFont val="Arial"/>
        <family val="0"/>
        <charset val="1"/>
      </rPr>
      <t xml:space="preserve">EPS×PE </t>
    </r>
    <r>
      <rPr>
        <i val="true"/>
        <sz val="10"/>
        <color rgb="FF7F7F7F"/>
        <rFont val="Noto Sans CJK SC"/>
        <family val="2"/>
      </rPr>
      <t xml:space="preserve">法 </t>
    </r>
    <r>
      <rPr>
        <i val="true"/>
        <sz val="10"/>
        <color rgb="FF7F7F7F"/>
        <rFont val="Arial"/>
        <family val="0"/>
        <charset val="1"/>
      </rPr>
      <t xml:space="preserve">+ </t>
    </r>
    <r>
      <rPr>
        <i val="true"/>
        <sz val="10"/>
        <color rgb="FF7F7F7F"/>
        <rFont val="Noto Sans CJK SC"/>
        <family val="2"/>
      </rPr>
      <t xml:space="preserve">红利</t>
    </r>
  </si>
  <si>
    <t xml:space="preserve">估值基础</t>
  </si>
  <si>
    <r>
      <rPr>
        <sz val="10"/>
        <color rgb="FF000000"/>
        <rFont val="Noto Sans CJK SC"/>
        <family val="2"/>
      </rPr>
      <t xml:space="preserve">现价 </t>
    </r>
    <r>
      <rPr>
        <sz val="10"/>
        <color rgb="FF000000"/>
        <rFont val="Arial"/>
        <family val="0"/>
        <charset val="1"/>
      </rPr>
      <t xml:space="preserve">(¥)</t>
    </r>
  </si>
  <si>
    <r>
      <rPr>
        <sz val="10"/>
        <color rgb="FF000000"/>
        <rFont val="Noto Sans CJK SC"/>
        <family val="2"/>
      </rPr>
      <t xml:space="preserve">总股本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亿股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</si>
  <si>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Noto Sans CJK SC"/>
        <family val="2"/>
      </rPr>
      <t xml:space="preserve">市值 </t>
    </r>
    <r>
      <rPr>
        <sz val="10"/>
        <color rgb="FF000000"/>
        <rFont val="Arial"/>
        <family val="0"/>
        <charset val="1"/>
      </rPr>
      <t xml:space="preserve">(¥</t>
    </r>
    <r>
      <rPr>
        <sz val="10"/>
        <color rgb="FF000000"/>
        <rFont val="Noto Sans CJK SC"/>
        <family val="2"/>
      </rPr>
      <t xml:space="preserve">万亿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</si>
  <si>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FY25 </t>
    </r>
    <r>
      <rPr>
        <sz val="10"/>
        <color rgb="FF000000"/>
        <rFont val="Noto Sans CJK SC"/>
        <family val="2"/>
      </rPr>
      <t xml:space="preserve">归母净利 </t>
    </r>
    <r>
      <rPr>
        <sz val="10"/>
        <color rgb="FF000000"/>
        <rFont val="Arial"/>
        <family val="0"/>
        <charset val="1"/>
      </rPr>
      <t xml:space="preserve">(¥</t>
    </r>
    <r>
      <rPr>
        <sz val="10"/>
        <color rgb="FF000000"/>
        <rFont val="Noto Sans CJK SC"/>
        <family val="2"/>
      </rPr>
      <t xml:space="preserve">亿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</si>
  <si>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FY25 </t>
    </r>
    <r>
      <rPr>
        <sz val="10"/>
        <color rgb="FF000000"/>
        <rFont val="Noto Sans CJK SC"/>
        <family val="2"/>
      </rPr>
      <t xml:space="preserve">分红 </t>
    </r>
    <r>
      <rPr>
        <sz val="10"/>
        <color rgb="FF000000"/>
        <rFont val="Arial"/>
        <family val="0"/>
        <charset val="1"/>
      </rPr>
      <t xml:space="preserve">(¥</t>
    </r>
    <r>
      <rPr>
        <sz val="10"/>
        <color rgb="FF000000"/>
        <rFont val="Noto Sans CJK SC"/>
        <family val="2"/>
      </rPr>
      <t xml:space="preserve">亿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</si>
  <si>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Noto Sans CJK SC"/>
        <family val="2"/>
      </rPr>
      <t xml:space="preserve">净现金 </t>
    </r>
    <r>
      <rPr>
        <sz val="10"/>
        <color rgb="FF000000"/>
        <rFont val="Arial"/>
        <family val="0"/>
        <charset val="1"/>
      </rPr>
      <t xml:space="preserve">(¥</t>
    </r>
    <r>
      <rPr>
        <sz val="10"/>
        <color rgb="FF000000"/>
        <rFont val="Noto Sans CJK SC"/>
        <family val="2"/>
      </rPr>
      <t xml:space="preserve">亿</t>
    </r>
    <r>
      <rPr>
        <sz val="10"/>
        <color rgb="FF000000"/>
        <rFont val="Arial"/>
        <family val="0"/>
        <charset val="1"/>
      </rPr>
      <t xml:space="preserve">)</t>
    </r>
  </si>
  <si>
    <t xml:space="preserve">FY25 EPS (¥)</t>
  </si>
  <si>
    <r>
      <rPr>
        <sz val="10"/>
        <color rgb="FF000000"/>
        <rFont val="Arial"/>
        <family val="0"/>
        <charset val="1"/>
      </rPr>
      <t xml:space="preserve">TTM </t>
    </r>
    <r>
      <rPr>
        <sz val="10"/>
        <color rgb="FF000000"/>
        <rFont val="Noto Sans CJK SC"/>
        <family val="2"/>
      </rPr>
      <t xml:space="preserve">市盈率</t>
    </r>
  </si>
  <si>
    <t xml:space="preserve">股息率</t>
  </si>
  <si>
    <r>
      <rPr>
        <b val="true"/>
        <sz val="11"/>
        <color rgb="FFFFFFFF"/>
        <rFont val="Noto Sans CJK SC"/>
        <family val="2"/>
      </rPr>
      <t xml:space="preserve">情景假设（</t>
    </r>
    <r>
      <rPr>
        <b val="true"/>
        <sz val="11"/>
        <color rgb="FFFFFFFF"/>
        <rFont val="Arial"/>
        <family val="0"/>
        <charset val="1"/>
      </rPr>
      <t xml:space="preserve">2026E EPS × </t>
    </r>
    <r>
      <rPr>
        <b val="true"/>
        <sz val="11"/>
        <color rgb="FFFFFFFF"/>
        <rFont val="Noto Sans CJK SC"/>
        <family val="2"/>
      </rPr>
      <t xml:space="preserve">市盈率）</t>
    </r>
  </si>
  <si>
    <t xml:space="preserve">情景</t>
  </si>
  <si>
    <t xml:space="preserve">EPS(¥)</t>
  </si>
  <si>
    <t xml:space="preserve">PE</t>
  </si>
  <si>
    <t xml:space="preserve">概率</t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</si>
  <si>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</si>
  <si>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</si>
  <si>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</t>
    </r>
  </si>
  <si>
    <r>
      <rPr>
        <i val="true"/>
        <sz val="10"/>
        <color rgb="FF7F7F7F"/>
        <rFont val="Noto Sans CJK SC"/>
        <family val="2"/>
      </rPr>
      <t xml:space="preserve">注：</t>
    </r>
    <r>
      <rPr>
        <i val="true"/>
        <sz val="10"/>
        <color rgb="FF7F7F7F"/>
        <rFont val="Arial"/>
        <family val="0"/>
        <charset val="1"/>
      </rPr>
      <t xml:space="preserve">EPS</t>
    </r>
    <r>
      <rPr>
        <i val="true"/>
        <sz val="10"/>
        <color rgb="FF7F7F7F"/>
        <rFont val="Noto Sans CJK SC"/>
        <family val="2"/>
      </rPr>
      <t xml:space="preserve">、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、概率为推算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模型化口径；</t>
    </r>
    <r>
      <rPr>
        <i val="true"/>
        <sz val="10"/>
        <color rgb="FF7F7F7F"/>
        <rFont val="Arial"/>
        <family val="0"/>
        <charset val="1"/>
      </rPr>
      <t xml:space="preserve">Bear </t>
    </r>
    <r>
      <rPr>
        <i val="true"/>
        <sz val="10"/>
        <color rgb="FF7F7F7F"/>
        <rFont val="Noto Sans CJK SC"/>
        <family val="2"/>
      </rPr>
      <t xml:space="preserve">情景仍含约 </t>
    </r>
    <r>
      <rPr>
        <i val="true"/>
        <sz val="10"/>
        <color rgb="FF7F7F7F"/>
        <rFont val="Arial"/>
        <family val="0"/>
        <charset val="1"/>
      </rPr>
      <t xml:space="preserve">4.3% </t>
    </r>
    <r>
      <rPr>
        <i val="true"/>
        <sz val="10"/>
        <color rgb="FF7F7F7F"/>
        <rFont val="Noto Sans CJK SC"/>
        <family val="2"/>
      </rPr>
      <t xml:space="preserve">股息托底。</t>
    </r>
  </si>
  <si>
    <r>
      <rPr>
        <b val="true"/>
        <sz val="14"/>
        <color rgb="FF1F4E79"/>
        <rFont val="Noto Sans CJK SC"/>
        <family val="2"/>
      </rPr>
      <t xml:space="preserve">季度趋势 — 最近 </t>
    </r>
    <r>
      <rPr>
        <b val="true"/>
        <sz val="14"/>
        <color rgb="FF1F4E79"/>
        <rFont val="Arial"/>
        <family val="0"/>
        <charset val="1"/>
      </rPr>
      <t xml:space="preserve">12 </t>
    </r>
    <r>
      <rPr>
        <b val="true"/>
        <sz val="14"/>
        <color rgb="FF1F4E79"/>
        <rFont val="Noto Sans CJK SC"/>
        <family val="2"/>
      </rPr>
      <t xml:space="preserve">个季度（真实季报，</t>
    </r>
    <r>
      <rPr>
        <b val="true"/>
        <sz val="14"/>
        <color rgb="FF1F4E79"/>
        <rFont val="Arial"/>
        <family val="0"/>
        <charset val="1"/>
      </rPr>
      <t xml:space="preserve">¥</t>
    </r>
    <r>
      <rPr>
        <b val="true"/>
        <sz val="14"/>
        <color rgb="FF1F4E79"/>
        <rFont val="Noto Sans CJK SC"/>
        <family val="2"/>
      </rPr>
      <t xml:space="preserve">亿；含双降年低谷）</t>
    </r>
  </si>
  <si>
    <r>
      <rPr>
        <i val="true"/>
        <sz val="10"/>
        <color rgb="FF7F7F7F"/>
        <rFont val="Noto Sans CJK SC"/>
        <family val="2"/>
      </rPr>
      <t xml:space="preserve">来源：茅台季报（经 </t>
    </r>
    <r>
      <rPr>
        <i val="true"/>
        <sz val="10"/>
        <color rgb="FF7F7F7F"/>
        <rFont val="Arial"/>
        <family val="0"/>
        <charset val="1"/>
      </rPr>
      <t xml:space="preserve">stockanalysis / S&amp;P Global </t>
    </r>
    <r>
      <rPr>
        <i val="true"/>
        <sz val="10"/>
        <color rgb="FF7F7F7F"/>
        <rFont val="Noto Sans CJK SC"/>
        <family val="2"/>
      </rPr>
      <t xml:space="preserve">标准化）。营收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营业总收入口径。已披露实际值。</t>
    </r>
  </si>
  <si>
    <r>
      <rPr>
        <b val="true"/>
        <sz val="11"/>
        <color rgb="FFFFFFFF"/>
        <rFont val="Arial"/>
        <family val="0"/>
        <charset val="1"/>
      </rPr>
      <t xml:space="preserve">(¥</t>
    </r>
    <r>
      <rPr>
        <b val="true"/>
        <sz val="11"/>
        <color rgb="FFFFFFFF"/>
        <rFont val="Noto Sans CJK SC"/>
        <family val="2"/>
      </rPr>
      <t xml:space="preserve">亿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</si>
  <si>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Q2'23</t>
  </si>
  <si>
    <t xml:space="preserve">Q3'23</t>
  </si>
  <si>
    <t xml:space="preserve">Q4'23</t>
  </si>
  <si>
    <t xml:space="preserve">Q1'24</t>
  </si>
  <si>
    <t xml:space="preserve">Q2'24</t>
  </si>
  <si>
    <t xml:space="preserve">Q3'24</t>
  </si>
  <si>
    <t xml:space="preserve">Q4'24</t>
  </si>
  <si>
    <t xml:space="preserve">Q1'25</t>
  </si>
  <si>
    <t xml:space="preserve">Q2'25</t>
  </si>
  <si>
    <t xml:space="preserve">Q3'25</t>
  </si>
  <si>
    <t xml:space="preserve">Q4'25</t>
  </si>
  <si>
    <t xml:space="preserve">Q1'26</t>
  </si>
  <si>
    <t xml:space="preserve">营业总收入</t>
  </si>
  <si>
    <r>
      <rPr>
        <sz val="10"/>
        <color rgb="FF000000"/>
        <rFont val="Noto Sans CJK SC"/>
        <family val="2"/>
      </rPr>
      <t xml:space="preserve">营收 </t>
    </r>
    <r>
      <rPr>
        <sz val="10"/>
        <color rgb="FF000000"/>
        <rFont val="Arial"/>
        <family val="0"/>
        <charset val="1"/>
      </rPr>
      <t xml:space="preserve">YoY</t>
    </r>
  </si>
  <si>
    <t xml:space="preserve">毛利率</t>
  </si>
  <si>
    <t xml:space="preserve">归母净利</t>
  </si>
  <si>
    <t xml:space="preserve">归母净利率</t>
  </si>
  <si>
    <r>
      <rPr>
        <sz val="10"/>
        <color rgb="FF000000"/>
        <rFont val="Noto Sans CJK SC"/>
        <family val="2"/>
      </rPr>
      <t xml:space="preserve">摊薄 </t>
    </r>
    <r>
      <rPr>
        <sz val="10"/>
        <color rgb="FF000000"/>
        <rFont val="Arial"/>
        <family val="0"/>
        <charset val="1"/>
      </rPr>
      <t xml:space="preserve">EPS(¥)</t>
    </r>
  </si>
  <si>
    <r>
      <rPr>
        <i val="true"/>
        <sz val="10"/>
        <color rgb="FF7F7F7F"/>
        <rFont val="Noto Sans CJK SC"/>
        <family val="2"/>
      </rPr>
      <t xml:space="preserve">看点：增速从 </t>
    </r>
    <r>
      <rPr>
        <i val="true"/>
        <sz val="10"/>
        <color rgb="FF7F7F7F"/>
        <rFont val="Arial"/>
        <family val="0"/>
        <charset val="1"/>
      </rPr>
      <t xml:space="preserve">2023 </t>
    </r>
    <r>
      <rPr>
        <i val="true"/>
        <sz val="10"/>
        <color rgb="FF7F7F7F"/>
        <rFont val="Noto Sans CJK SC"/>
        <family val="2"/>
      </rPr>
      <t xml:space="preserve">双位数逐季放缓；茅台有明显季节性（</t>
    </r>
    <r>
      <rPr>
        <i val="true"/>
        <sz val="10"/>
        <color rgb="FF7F7F7F"/>
        <rFont val="Arial"/>
        <family val="0"/>
        <charset val="1"/>
      </rPr>
      <t xml:space="preserve">Q1/Q4 </t>
    </r>
    <r>
      <rPr>
        <i val="true"/>
        <sz val="10"/>
        <color rgb="FF7F7F7F"/>
        <rFont val="Noto Sans CJK SC"/>
        <family val="2"/>
      </rPr>
      <t xml:space="preserve">旺季更高）。</t>
    </r>
  </si>
  <si>
    <r>
      <rPr>
        <i val="true"/>
        <sz val="10"/>
        <color rgb="FFC00000"/>
        <rFont val="Noto Sans CJK SC"/>
        <family val="2"/>
      </rPr>
      <t xml:space="preserve">低谷季：</t>
    </r>
    <r>
      <rPr>
        <i val="true"/>
        <sz val="10"/>
        <color rgb="FFC00000"/>
        <rFont val="Arial"/>
        <family val="0"/>
        <charset val="1"/>
      </rPr>
      <t xml:space="preserve">Q4'25 </t>
    </r>
    <r>
      <rPr>
        <i val="true"/>
        <sz val="10"/>
        <color rgb="FFC00000"/>
        <rFont val="Noto Sans CJK SC"/>
        <family val="2"/>
      </rPr>
      <t xml:space="preserve">单季营收 −</t>
    </r>
    <r>
      <rPr>
        <i val="true"/>
        <sz val="10"/>
        <color rgb="FFC00000"/>
        <rFont val="Arial"/>
        <family val="0"/>
        <charset val="1"/>
      </rPr>
      <t xml:space="preserve">19.3%</t>
    </r>
    <r>
      <rPr>
        <i val="true"/>
        <sz val="10"/>
        <color rgb="FFC00000"/>
        <rFont val="Noto Sans CJK SC"/>
        <family val="2"/>
      </rPr>
      <t xml:space="preserve">、归母 </t>
    </r>
    <r>
      <rPr>
        <i val="true"/>
        <sz val="10"/>
        <color rgb="FFC00000"/>
        <rFont val="Arial"/>
        <family val="0"/>
        <charset val="1"/>
      </rPr>
      <t xml:space="preserve">¥176.9</t>
    </r>
    <r>
      <rPr>
        <i val="true"/>
        <sz val="10"/>
        <color rgb="FFC00000"/>
        <rFont val="Noto Sans CJK SC"/>
        <family val="2"/>
      </rPr>
      <t xml:space="preserve">亿</t>
    </r>
    <r>
      <rPr>
        <i val="true"/>
        <sz val="10"/>
        <color rgb="FFC00000"/>
        <rFont val="Arial"/>
        <family val="0"/>
        <charset val="1"/>
      </rPr>
      <t xml:space="preserve">(vs Q4'24 ¥254</t>
    </r>
    <r>
      <rPr>
        <i val="true"/>
        <sz val="10"/>
        <color rgb="FFC00000"/>
        <rFont val="Noto Sans CJK SC"/>
        <family val="2"/>
      </rPr>
      <t xml:space="preserve">亿</t>
    </r>
    <r>
      <rPr>
        <i val="true"/>
        <sz val="10"/>
        <color rgb="FFC00000"/>
        <rFont val="Arial"/>
        <family val="0"/>
        <charset val="1"/>
      </rPr>
      <t xml:space="preserve">, −30%)——2025 </t>
    </r>
    <r>
      <rPr>
        <i val="true"/>
        <sz val="10"/>
        <color rgb="FFC00000"/>
        <rFont val="Noto Sans CJK SC"/>
        <family val="2"/>
      </rPr>
      <t xml:space="preserve">双降年的谷底；</t>
    </r>
    <r>
      <rPr>
        <i val="true"/>
        <sz val="10"/>
        <color rgb="FFC00000"/>
        <rFont val="Arial"/>
        <family val="0"/>
        <charset val="1"/>
      </rPr>
      <t xml:space="preserve">Q1'26 </t>
    </r>
    <r>
      <rPr>
        <i val="true"/>
        <sz val="10"/>
        <color rgb="FFC00000"/>
        <rFont val="Noto Sans CJK SC"/>
        <family val="2"/>
      </rPr>
      <t xml:space="preserve">已回 </t>
    </r>
    <r>
      <rPr>
        <i val="true"/>
        <sz val="10"/>
        <color rgb="FFC00000"/>
        <rFont val="Arial"/>
        <family val="0"/>
        <charset val="1"/>
      </rPr>
      <t xml:space="preserve">+6.3%</t>
    </r>
    <r>
      <rPr>
        <i val="true"/>
        <sz val="10"/>
        <color rgb="FFC00000"/>
        <rFont val="Noto Sans CJK SC"/>
        <family val="2"/>
      </rPr>
      <t xml:space="preserve">。</t>
    </r>
  </si>
  <si>
    <r>
      <rPr>
        <b val="true"/>
        <sz val="14"/>
        <color rgb="FF1F4E79"/>
        <rFont val="Noto Sans CJK SC"/>
        <family val="2"/>
      </rPr>
      <t xml:space="preserve">年度模型（今年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明年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后年 </t>
    </r>
    <r>
      <rPr>
        <b val="true"/>
        <sz val="14"/>
        <color rgb="FF1F4E79"/>
        <rFont val="Arial"/>
        <family val="0"/>
        <charset val="1"/>
      </rPr>
      <t xml:space="preserve">= FY26E/27E/28E</t>
    </r>
    <r>
      <rPr>
        <b val="true"/>
        <sz val="14"/>
        <color rgb="FF1F4E79"/>
        <rFont val="Noto Sans CJK SC"/>
        <family val="2"/>
      </rPr>
      <t xml:space="preserve">；</t>
    </r>
    <r>
      <rPr>
        <b val="true"/>
        <sz val="14"/>
        <color rgb="FF1F4E79"/>
        <rFont val="Arial"/>
        <family val="0"/>
        <charset val="1"/>
      </rPr>
      <t xml:space="preserve">¥</t>
    </r>
    <r>
      <rPr>
        <b val="true"/>
        <sz val="14"/>
        <color rgb="FF1F4E79"/>
        <rFont val="Noto Sans CJK SC"/>
        <family val="2"/>
      </rPr>
      <t xml:space="preserve">亿）— 成熟慢增长</t>
    </r>
  </si>
  <si>
    <r>
      <rPr>
        <i val="true"/>
        <sz val="10"/>
        <color rgb="FF7F7F7F"/>
        <rFont val="Noto Sans CJK SC"/>
        <family val="2"/>
      </rPr>
      <t xml:space="preserve">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</t>
    </r>
    <r>
      <rPr>
        <i val="true"/>
        <sz val="10"/>
        <color rgb="FF7F7F7F"/>
        <rFont val="Arial"/>
        <family val="0"/>
        <charset val="1"/>
      </rPr>
      <t xml:space="preserve">2025 </t>
    </r>
    <r>
      <rPr>
        <i val="true"/>
        <sz val="10"/>
        <color rgb="FF7F7F7F"/>
        <rFont val="Noto Sans CJK SC"/>
        <family val="2"/>
      </rPr>
      <t xml:space="preserve">首次双降</t>
    </r>
    <r>
      <rPr>
        <i val="true"/>
        <sz val="10"/>
        <color rgb="FF7F7F7F"/>
        <rFont val="Arial"/>
        <family val="0"/>
        <charset val="1"/>
      </rPr>
      <t xml:space="preserve">(</t>
    </r>
    <r>
      <rPr>
        <i val="true"/>
        <sz val="10"/>
        <color rgb="FF7F7F7F"/>
        <rFont val="Noto Sans CJK SC"/>
        <family val="2"/>
      </rPr>
      <t xml:space="preserve">营收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归母同比双降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，</t>
    </r>
    <r>
      <rPr>
        <i val="true"/>
        <sz val="10"/>
        <color rgb="FF7F7F7F"/>
        <rFont val="Arial"/>
        <family val="0"/>
        <charset val="1"/>
      </rPr>
      <t xml:space="preserve">2026 </t>
    </r>
    <r>
      <rPr>
        <i val="true"/>
        <sz val="10"/>
        <color rgb="FF7F7F7F"/>
        <rFont val="Noto Sans CJK SC"/>
        <family val="2"/>
      </rPr>
      <t xml:space="preserve">起低个位数修复。</t>
    </r>
  </si>
  <si>
    <t xml:space="preserve">FY24A</t>
  </si>
  <si>
    <t xml:space="preserve">FY25A</t>
  </si>
  <si>
    <t xml:space="preserve">FY26E</t>
  </si>
  <si>
    <t xml:space="preserve">FY27E</t>
  </si>
  <si>
    <t xml:space="preserve">FY28E</t>
  </si>
  <si>
    <t xml:space="preserve">YoY</t>
  </si>
  <si>
    <t xml:space="preserve">净利率</t>
  </si>
  <si>
    <r>
      <rPr>
        <sz val="10"/>
        <color rgb="FF000000"/>
        <rFont val="Noto Sans CJK SC"/>
        <family val="2"/>
      </rPr>
      <t xml:space="preserve">每股分红</t>
    </r>
    <r>
      <rPr>
        <sz val="10"/>
        <color rgb="FF000000"/>
        <rFont val="Arial"/>
        <family val="0"/>
        <charset val="1"/>
      </rPr>
      <t xml:space="preserve">(¥)</t>
    </r>
  </si>
  <si>
    <r>
      <rPr>
        <i val="true"/>
        <sz val="10"/>
        <color rgb="FF7F7F7F"/>
        <rFont val="Noto Sans CJK SC"/>
        <family val="2"/>
      </rPr>
      <t xml:space="preserve">注：</t>
    </r>
    <r>
      <rPr>
        <i val="true"/>
        <sz val="10"/>
        <color rgb="FF7F7F7F"/>
        <rFont val="Arial"/>
        <family val="0"/>
        <charset val="1"/>
      </rPr>
      <t xml:space="preserve">EPS=</t>
    </r>
    <r>
      <rPr>
        <i val="true"/>
        <sz val="10"/>
        <color rgb="FF7F7F7F"/>
        <rFont val="Noto Sans CJK SC"/>
        <family val="2"/>
      </rPr>
      <t xml:space="preserve">归母</t>
    </r>
    <r>
      <rPr>
        <i val="true"/>
        <sz val="10"/>
        <color rgb="FF7F7F7F"/>
        <rFont val="Arial"/>
        <family val="0"/>
        <charset val="1"/>
      </rPr>
      <t xml:space="preserve">/12.56</t>
    </r>
    <r>
      <rPr>
        <i val="true"/>
        <sz val="10"/>
        <color rgb="FF7F7F7F"/>
        <rFont val="Noto Sans CJK SC"/>
        <family val="2"/>
      </rPr>
      <t xml:space="preserve">亿股；</t>
    </r>
    <r>
      <rPr>
        <i val="true"/>
        <sz val="10"/>
        <color rgb="FF7F7F7F"/>
        <rFont val="Arial"/>
        <family val="0"/>
        <charset val="1"/>
      </rPr>
      <t xml:space="preserve">FY25 EPS≈¥65.5</t>
    </r>
    <r>
      <rPr>
        <i val="true"/>
        <sz val="10"/>
        <color rgb="FF7F7F7F"/>
        <rFont val="Noto Sans CJK SC"/>
        <family val="2"/>
      </rPr>
      <t xml:space="preserve">，市值</t>
    </r>
    <r>
      <rPr>
        <i val="true"/>
        <sz val="10"/>
        <color rgb="FF7F7F7F"/>
        <rFont val="Arial"/>
        <family val="0"/>
        <charset val="1"/>
      </rPr>
      <t xml:space="preserve">/EPS≈18x</t>
    </r>
    <r>
      <rPr>
        <i val="true"/>
        <sz val="10"/>
        <color rgb="FF7F7F7F"/>
        <rFont val="Noto Sans CJK SC"/>
        <family val="2"/>
      </rPr>
      <t xml:space="preserve">；</t>
    </r>
    <r>
      <rPr>
        <i val="true"/>
        <sz val="10"/>
        <color rgb="FF7F7F7F"/>
        <rFont val="Arial"/>
        <family val="0"/>
        <charset val="1"/>
      </rPr>
      <t xml:space="preserve">FY26–28E </t>
    </r>
    <r>
      <rPr>
        <i val="true"/>
        <sz val="10"/>
        <color rgb="FF7F7F7F"/>
        <rFont val="Noto Sans CJK SC"/>
        <family val="2"/>
      </rPr>
      <t xml:space="preserve">假设低个位数修复。</t>
    </r>
  </si>
  <si>
    <r>
      <rPr>
        <b val="true"/>
        <sz val="14"/>
        <color rgb="FF1F4E79"/>
        <rFont val="Noto Sans CJK SC"/>
        <family val="2"/>
      </rPr>
      <t xml:space="preserve">情景定价（</t>
    </r>
    <r>
      <rPr>
        <b val="true"/>
        <sz val="14"/>
        <color rgb="FF1F4E79"/>
        <rFont val="Arial"/>
        <family val="0"/>
        <charset val="1"/>
      </rPr>
      <t xml:space="preserve">2026E EPS × </t>
    </r>
    <r>
      <rPr>
        <b val="true"/>
        <sz val="14"/>
        <color rgb="FF1F4E79"/>
        <rFont val="Noto Sans CJK SC"/>
        <family val="2"/>
      </rPr>
      <t xml:space="preserve">市盈率 法）</t>
    </r>
  </si>
  <si>
    <r>
      <rPr>
        <i val="true"/>
        <sz val="10"/>
        <color rgb="FF7F7F7F"/>
        <rFont val="Noto Sans CJK SC"/>
        <family val="2"/>
      </rPr>
      <t xml:space="preserve">目标价 </t>
    </r>
    <r>
      <rPr>
        <i val="true"/>
        <sz val="10"/>
        <color rgb="FF7F7F7F"/>
        <rFont val="Arial"/>
        <family val="0"/>
        <charset val="1"/>
      </rPr>
      <t xml:space="preserve">= EPS(¥) × PE</t>
    </r>
    <r>
      <rPr>
        <i val="true"/>
        <sz val="10"/>
        <color rgb="FF7F7F7F"/>
        <rFont val="Noto Sans CJK SC"/>
        <family val="2"/>
      </rPr>
      <t xml:space="preserve">；加权 </t>
    </r>
    <r>
      <rPr>
        <i val="true"/>
        <sz val="10"/>
        <color rgb="FF7F7F7F"/>
        <rFont val="Arial"/>
        <family val="0"/>
        <charset val="1"/>
      </rPr>
      <t xml:space="preserve">= Σ(</t>
    </r>
    <r>
      <rPr>
        <i val="true"/>
        <sz val="10"/>
        <color rgb="FF7F7F7F"/>
        <rFont val="Noto Sans CJK SC"/>
        <family val="2"/>
      </rPr>
      <t xml:space="preserve">目标价</t>
    </r>
    <r>
      <rPr>
        <i val="true"/>
        <sz val="10"/>
        <color rgb="FF7F7F7F"/>
        <rFont val="Arial"/>
        <family val="0"/>
        <charset val="1"/>
      </rPr>
      <t xml:space="preserve">×</t>
    </r>
    <r>
      <rPr>
        <i val="true"/>
        <sz val="10"/>
        <color rgb="FF7F7F7F"/>
        <rFont val="Noto Sans CJK SC"/>
        <family val="2"/>
      </rPr>
      <t xml:space="preserve">概率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</si>
  <si>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b val="true"/>
        <sz val="11"/>
        <color rgb="FFFFFFFF"/>
        <rFont val="Noto Sans CJK SC"/>
        <family val="2"/>
      </rPr>
      <t xml:space="preserve">目标价</t>
    </r>
    <r>
      <rPr>
        <b val="true"/>
        <sz val="11"/>
        <color rgb="FFFFFFFF"/>
        <rFont val="Arial"/>
        <family val="0"/>
        <charset val="1"/>
      </rPr>
      <t xml:space="preserve">(¥)</t>
    </r>
  </si>
  <si>
    <r>
      <rPr>
        <b val="true"/>
        <sz val="11"/>
        <color rgb="FFFFFFFF"/>
        <rFont val="Arial"/>
        <family val="0"/>
        <charset val="1"/>
      </rPr>
      <t xml:space="preserve">vs</t>
    </r>
    <r>
      <rPr>
        <b val="true"/>
        <sz val="11"/>
        <color rgb="FFFFFFFF"/>
        <rFont val="Noto Sans CJK SC"/>
        <family val="2"/>
      </rPr>
      <t xml:space="preserve">现价</t>
    </r>
  </si>
  <si>
    <t xml:space="preserve">概率加权目标价</t>
  </si>
  <si>
    <r>
      <rPr>
        <i val="true"/>
        <sz val="10"/>
        <color rgb="FF7F7F7F"/>
        <rFont val="Noto Sans CJK SC"/>
        <family val="2"/>
      </rPr>
      <t xml:space="preserve">注：</t>
    </r>
    <r>
      <rPr>
        <i val="true"/>
        <sz val="10"/>
        <color rgb="FF7F7F7F"/>
        <rFont val="Arial"/>
        <family val="0"/>
        <charset val="1"/>
      </rPr>
      <t xml:space="preserve">18x + 4.3% </t>
    </r>
    <r>
      <rPr>
        <i val="true"/>
        <sz val="10"/>
        <color rgb="FF7F7F7F"/>
        <rFont val="Noto Sans CJK SC"/>
        <family val="2"/>
      </rPr>
      <t xml:space="preserve">股息，下行由分红托底；上行靠批价企稳与市场化改革兑现。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</si>
</sst>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¥#,##0.0"/>
    <numFmt numFmtId="166" formatCode="0.00"/>
    <numFmt numFmtId="167" formatCode="#,##0.0"/>
    <numFmt numFmtId="168" formatCode="#,##0"/>
    <numFmt numFmtId="169" formatCode="0.0\x"/>
    <numFmt numFmtId="170" formatCode="0.0%"/>
    <numFmt numFmtId="171" formatCode="\¥#,##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Noto Sans CJK SC"/>
      <family val="2"/>
    </font>
    <font>
      <b val="true"/>
      <sz val="14"/>
      <color rgb="FF1F4E79"/>
      <name val="Arial"/>
      <family val="0"/>
      <charset val="1"/>
    </font>
    <font>
      <i val="true"/>
      <sz val="10"/>
      <color rgb="FF7F7F7F"/>
      <name val="Noto Sans CJK SC"/>
      <family val="2"/>
    </font>
    <font>
      <i val="true"/>
      <sz val="10"/>
      <color rgb="FF7F7F7F"/>
      <name val="Arial"/>
      <family val="0"/>
      <charset val="1"/>
    </font>
    <font>
      <b val="true"/>
      <sz val="11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Noto Sans CJK SC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sz val="10"/>
      <name val="Noto Sans CJK SC"/>
      <family val="2"/>
    </font>
    <font>
      <sz val="9"/>
      <color rgb="FF000000"/>
      <name val="Arial"/>
      <family val="0"/>
      <charset val="1"/>
    </font>
    <font>
      <i val="true"/>
      <sz val="10"/>
      <color rgb="FFC00000"/>
      <name val="Noto Sans CJK SC"/>
      <family val="2"/>
    </font>
    <font>
      <i val="true"/>
      <sz val="10"/>
      <color rgb="FFC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FFFFF"/>
      </patternFill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6"/>
  </cols>
  <sheetData>
    <row r="1" customFormat="false" ht="21.6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n">
        <v>1194.96</v>
      </c>
    </row>
    <row r="6" customFormat="false" ht="15" hidden="false" customHeight="false" outlineLevel="0" collapsed="false">
      <c r="A6" s="5" t="s">
        <v>4</v>
      </c>
      <c r="B6" s="7" t="n">
        <v>12.56</v>
      </c>
    </row>
    <row r="7" customFormat="false" ht="15" hidden="false" customHeight="false" outlineLevel="0" collapsed="false">
      <c r="A7" s="5" t="s">
        <v>5</v>
      </c>
      <c r="B7" s="8" t="n">
        <f aca="false">B5*B6/10000</f>
        <v>1.50086976</v>
      </c>
    </row>
    <row r="8" customFormat="false" ht="15" hidden="false" customHeight="false" outlineLevel="0" collapsed="false">
      <c r="A8" s="9" t="s">
        <v>6</v>
      </c>
      <c r="B8" s="10" t="n">
        <v>823.2</v>
      </c>
    </row>
    <row r="9" customFormat="false" ht="15" hidden="false" customHeight="false" outlineLevel="0" collapsed="false">
      <c r="A9" s="9" t="s">
        <v>7</v>
      </c>
      <c r="B9" s="10" t="n">
        <v>650.33</v>
      </c>
    </row>
    <row r="10" customFormat="false" ht="15" hidden="false" customHeight="false" outlineLevel="0" collapsed="false">
      <c r="A10" s="5" t="s">
        <v>8</v>
      </c>
      <c r="B10" s="11" t="n">
        <v>2000</v>
      </c>
    </row>
    <row r="11" customFormat="false" ht="15" hidden="false" customHeight="false" outlineLevel="0" collapsed="false">
      <c r="A11" s="9" t="s">
        <v>9</v>
      </c>
      <c r="B11" s="12" t="n">
        <f aca="false">B8/B6</f>
        <v>65.5414012738854</v>
      </c>
    </row>
    <row r="12" customFormat="false" ht="15" hidden="false" customHeight="false" outlineLevel="0" collapsed="false">
      <c r="A12" s="9" t="s">
        <v>10</v>
      </c>
      <c r="B12" s="13" t="n">
        <f aca="false">B5/B11</f>
        <v>18.232139941691</v>
      </c>
    </row>
    <row r="13" customFormat="false" ht="15" hidden="false" customHeight="false" outlineLevel="0" collapsed="false">
      <c r="A13" s="5" t="s">
        <v>11</v>
      </c>
      <c r="B13" s="14" t="n">
        <f aca="false">B9/(B5*B6)*10000/10000</f>
        <v>0.0433302087450946</v>
      </c>
    </row>
    <row r="15" customFormat="false" ht="17.15" hidden="false" customHeight="false" outlineLevel="0" collapsed="false">
      <c r="A15" s="3" t="s">
        <v>12</v>
      </c>
      <c r="B15" s="4"/>
      <c r="C15" s="4"/>
      <c r="D15" s="4"/>
    </row>
    <row r="16" customFormat="false" ht="15" hidden="false" customHeight="false" outlineLevel="0" collapsed="false">
      <c r="A16" s="15" t="s">
        <v>13</v>
      </c>
      <c r="B16" s="16" t="s">
        <v>14</v>
      </c>
      <c r="C16" s="16" t="s">
        <v>15</v>
      </c>
      <c r="D16" s="15" t="s">
        <v>16</v>
      </c>
    </row>
    <row r="17" customFormat="false" ht="15" hidden="false" customHeight="false" outlineLevel="0" collapsed="false">
      <c r="A17" s="17" t="s">
        <v>17</v>
      </c>
      <c r="B17" s="18" t="n">
        <v>72</v>
      </c>
      <c r="C17" s="19" t="n">
        <v>25</v>
      </c>
      <c r="D17" s="20" t="n">
        <v>0.3</v>
      </c>
    </row>
    <row r="18" customFormat="false" ht="15" hidden="false" customHeight="false" outlineLevel="0" collapsed="false">
      <c r="A18" s="17" t="s">
        <v>18</v>
      </c>
      <c r="B18" s="18" t="n">
        <v>69</v>
      </c>
      <c r="C18" s="19" t="n">
        <v>20</v>
      </c>
      <c r="D18" s="20" t="n">
        <v>0.45</v>
      </c>
    </row>
    <row r="19" customFormat="false" ht="15" hidden="false" customHeight="false" outlineLevel="0" collapsed="false">
      <c r="A19" s="17" t="s">
        <v>19</v>
      </c>
      <c r="B19" s="18" t="n">
        <v>66</v>
      </c>
      <c r="C19" s="19" t="n">
        <v>15</v>
      </c>
      <c r="D19" s="20" t="n">
        <v>0.25</v>
      </c>
    </row>
    <row r="21" customFormat="false" ht="15" hidden="false" customHeight="false" outlineLevel="0" collapsed="false">
      <c r="A21" s="2" t="s">
        <v>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3" min="2" style="0" width="9"/>
  </cols>
  <sheetData>
    <row r="1" customFormat="false" ht="21.6" hidden="false" customHeight="false" outlineLevel="0" collapsed="false">
      <c r="A1" s="1" t="s">
        <v>21</v>
      </c>
    </row>
    <row r="2" customFormat="false" ht="15" hidden="false" customHeight="false" outlineLevel="0" collapsed="false">
      <c r="A2" s="2" t="s">
        <v>22</v>
      </c>
    </row>
    <row r="4" customFormat="false" ht="17.15" hidden="false" customHeight="false" outlineLevel="0" collapsed="false">
      <c r="A4" s="21" t="s">
        <v>23</v>
      </c>
      <c r="B4" s="22" t="s">
        <v>24</v>
      </c>
      <c r="C4" s="22" t="s">
        <v>25</v>
      </c>
      <c r="D4" s="22" t="s">
        <v>26</v>
      </c>
      <c r="E4" s="22" t="s">
        <v>27</v>
      </c>
      <c r="F4" s="22" t="s">
        <v>28</v>
      </c>
      <c r="G4" s="22" t="s">
        <v>29</v>
      </c>
      <c r="H4" s="22" t="s">
        <v>30</v>
      </c>
      <c r="I4" s="22" t="s">
        <v>31</v>
      </c>
      <c r="J4" s="22" t="s">
        <v>32</v>
      </c>
      <c r="K4" s="22" t="s">
        <v>33</v>
      </c>
      <c r="L4" s="22" t="s">
        <v>34</v>
      </c>
      <c r="M4" s="22" t="s">
        <v>35</v>
      </c>
    </row>
    <row r="5" customFormat="false" ht="15" hidden="false" customHeight="false" outlineLevel="0" collapsed="false">
      <c r="A5" s="23" t="s">
        <v>36</v>
      </c>
      <c r="B5" s="24" t="n">
        <v>316.1</v>
      </c>
      <c r="C5" s="24" t="n">
        <v>343.3</v>
      </c>
      <c r="D5" s="24" t="n">
        <v>452.4</v>
      </c>
      <c r="E5" s="24" t="n">
        <v>464.9</v>
      </c>
      <c r="F5" s="24" t="n">
        <v>369.7</v>
      </c>
      <c r="G5" s="24" t="n">
        <v>396.7</v>
      </c>
      <c r="H5" s="24" t="n">
        <v>510.2</v>
      </c>
      <c r="I5" s="24" t="n">
        <v>514.4</v>
      </c>
      <c r="J5" s="24" t="n">
        <v>396.5</v>
      </c>
      <c r="K5" s="24" t="n">
        <v>398.1</v>
      </c>
      <c r="L5" s="24" t="n">
        <v>411.5</v>
      </c>
      <c r="M5" s="24" t="n">
        <v>547</v>
      </c>
    </row>
    <row r="6" customFormat="false" ht="15" hidden="false" customHeight="false" outlineLevel="0" collapsed="false">
      <c r="A6" s="25" t="s">
        <v>37</v>
      </c>
      <c r="B6" s="26" t="n">
        <v>0.217</v>
      </c>
      <c r="C6" s="26" t="n">
        <v>0.14</v>
      </c>
      <c r="D6" s="26" t="n">
        <v>0.203</v>
      </c>
      <c r="E6" s="26" t="n">
        <v>0.181</v>
      </c>
      <c r="F6" s="26" t="n">
        <v>0.17</v>
      </c>
      <c r="G6" s="26" t="n">
        <v>0.156</v>
      </c>
      <c r="H6" s="26" t="n">
        <v>0.128</v>
      </c>
      <c r="I6" s="26" t="n">
        <v>0.106</v>
      </c>
      <c r="J6" s="26" t="n">
        <v>0.072</v>
      </c>
      <c r="K6" s="26" t="n">
        <v>0.004</v>
      </c>
      <c r="L6" s="26" t="n">
        <v>-0.193</v>
      </c>
      <c r="M6" s="26" t="n">
        <v>0.063</v>
      </c>
    </row>
    <row r="7" customFormat="false" ht="15" hidden="false" customHeight="false" outlineLevel="0" collapsed="false">
      <c r="A7" s="25" t="s">
        <v>38</v>
      </c>
      <c r="B7" s="26" t="n">
        <v>0.9079</v>
      </c>
      <c r="C7" s="26" t="n">
        <v>0.9152</v>
      </c>
      <c r="D7" s="26" t="n">
        <v>0.9268</v>
      </c>
      <c r="E7" s="26" t="n">
        <v>0.9261</v>
      </c>
      <c r="F7" s="26" t="n">
        <v>0.9068</v>
      </c>
      <c r="G7" s="26" t="n">
        <v>0.9105</v>
      </c>
      <c r="H7" s="26" t="n">
        <v>0.9287</v>
      </c>
      <c r="I7" s="26" t="n">
        <v>0.9197</v>
      </c>
      <c r="J7" s="26" t="n">
        <v>0.9041</v>
      </c>
      <c r="K7" s="26" t="n">
        <v>0.9129</v>
      </c>
      <c r="L7" s="26" t="n">
        <v>0.9087</v>
      </c>
      <c r="M7" s="26" t="n">
        <v>0.8976</v>
      </c>
    </row>
    <row r="8" customFormat="false" ht="15" hidden="false" customHeight="false" outlineLevel="0" collapsed="false">
      <c r="A8" s="23" t="s">
        <v>39</v>
      </c>
      <c r="B8" s="24" t="n">
        <v>151.9</v>
      </c>
      <c r="C8" s="24" t="n">
        <v>169</v>
      </c>
      <c r="D8" s="24" t="n">
        <v>218.6</v>
      </c>
      <c r="E8" s="24" t="n">
        <v>240.7</v>
      </c>
      <c r="F8" s="24" t="n">
        <v>176.3</v>
      </c>
      <c r="G8" s="24" t="n">
        <v>191.3</v>
      </c>
      <c r="H8" s="24" t="n">
        <v>254</v>
      </c>
      <c r="I8" s="24" t="n">
        <v>268.5</v>
      </c>
      <c r="J8" s="24" t="n">
        <v>185.6</v>
      </c>
      <c r="K8" s="24" t="n">
        <v>192.2</v>
      </c>
      <c r="L8" s="24" t="n">
        <v>176.9</v>
      </c>
      <c r="M8" s="24" t="n">
        <v>272.4</v>
      </c>
    </row>
    <row r="9" customFormat="false" ht="15" hidden="false" customHeight="false" outlineLevel="0" collapsed="false">
      <c r="A9" s="25" t="s">
        <v>40</v>
      </c>
      <c r="B9" s="26" t="n">
        <f aca="false">B8/B5</f>
        <v>0.480544131603923</v>
      </c>
      <c r="C9" s="26" t="n">
        <f aca="false">C8/C5</f>
        <v>0.49228080396155</v>
      </c>
      <c r="D9" s="26" t="n">
        <f aca="false">D8/D5</f>
        <v>0.483200707338638</v>
      </c>
      <c r="E9" s="26" t="n">
        <f aca="false">E8/E5</f>
        <v>0.517745751774575</v>
      </c>
      <c r="F9" s="26" t="n">
        <f aca="false">F8/F5</f>
        <v>0.476873140384095</v>
      </c>
      <c r="G9" s="26" t="n">
        <f aca="false">G8/G5</f>
        <v>0.482228384169398</v>
      </c>
      <c r="H9" s="26" t="n">
        <f aca="false">H8/H5</f>
        <v>0.497843982751862</v>
      </c>
      <c r="I9" s="26" t="n">
        <f aca="false">I8/I5</f>
        <v>0.52196734059098</v>
      </c>
      <c r="J9" s="26" t="n">
        <f aca="false">J8/J5</f>
        <v>0.468095838587642</v>
      </c>
      <c r="K9" s="26" t="n">
        <f aca="false">K8/K5</f>
        <v>0.48279326802311</v>
      </c>
      <c r="L9" s="26" t="n">
        <f aca="false">L8/L5</f>
        <v>0.429890643985419</v>
      </c>
      <c r="M9" s="26" t="n">
        <f aca="false">M8/M5</f>
        <v>0.497989031078611</v>
      </c>
    </row>
    <row r="10" customFormat="false" ht="15" hidden="false" customHeight="false" outlineLevel="0" collapsed="false">
      <c r="A10" s="25" t="s">
        <v>41</v>
      </c>
      <c r="B10" s="27" t="n">
        <v>12.09</v>
      </c>
      <c r="C10" s="27" t="n">
        <v>13.45</v>
      </c>
      <c r="D10" s="27" t="n">
        <v>17.4</v>
      </c>
      <c r="E10" s="27" t="n">
        <v>19.16</v>
      </c>
      <c r="F10" s="27" t="n">
        <v>14.03</v>
      </c>
      <c r="G10" s="27" t="n">
        <v>15.23</v>
      </c>
      <c r="H10" s="27" t="n">
        <v>20.22</v>
      </c>
      <c r="I10" s="27" t="n">
        <v>21.38</v>
      </c>
      <c r="J10" s="27" t="n">
        <v>14.8</v>
      </c>
      <c r="K10" s="27" t="n">
        <v>15.35</v>
      </c>
      <c r="L10" s="27" t="n">
        <v>14.13</v>
      </c>
      <c r="M10" s="27" t="n">
        <v>21.76</v>
      </c>
    </row>
    <row r="12" customFormat="false" ht="15" hidden="false" customHeight="false" outlineLevel="0" collapsed="false">
      <c r="A12" s="2" t="s">
        <v>42</v>
      </c>
    </row>
    <row r="13" customFormat="false" ht="15" hidden="false" customHeight="false" outlineLevel="0" collapsed="false">
      <c r="A13" s="28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3"/>
  </cols>
  <sheetData>
    <row r="1" customFormat="false" ht="21.6" hidden="false" customHeight="false" outlineLevel="0" collapsed="false">
      <c r="A1" s="1" t="s">
        <v>44</v>
      </c>
    </row>
    <row r="2" customFormat="false" ht="15" hidden="false" customHeight="false" outlineLevel="0" collapsed="false">
      <c r="A2" s="2" t="s">
        <v>45</v>
      </c>
    </row>
    <row r="4" customFormat="false" ht="17.15" hidden="false" customHeight="false" outlineLevel="0" collapsed="false">
      <c r="A4" s="21" t="s">
        <v>23</v>
      </c>
      <c r="B4" s="22" t="s">
        <v>46</v>
      </c>
      <c r="C4" s="22" t="s">
        <v>47</v>
      </c>
      <c r="D4" s="29" t="s">
        <v>48</v>
      </c>
      <c r="E4" s="29" t="s">
        <v>49</v>
      </c>
      <c r="F4" s="29" t="s">
        <v>50</v>
      </c>
    </row>
    <row r="5" customFormat="false" ht="15" hidden="false" customHeight="false" outlineLevel="0" collapsed="false">
      <c r="A5" s="23" t="s">
        <v>36</v>
      </c>
      <c r="B5" s="30" t="n">
        <v>1741</v>
      </c>
      <c r="C5" s="30" t="n">
        <v>1721</v>
      </c>
      <c r="D5" s="30" t="n">
        <v>1810</v>
      </c>
      <c r="E5" s="30" t="n">
        <v>1900</v>
      </c>
      <c r="F5" s="30" t="n">
        <v>1990</v>
      </c>
    </row>
    <row r="6" customFormat="false" ht="15" hidden="false" customHeight="false" outlineLevel="0" collapsed="false">
      <c r="A6" s="31" t="s">
        <v>51</v>
      </c>
      <c r="B6" s="32"/>
      <c r="C6" s="33" t="n">
        <f aca="false">C5/B5-1</f>
        <v>-0.0114876507754165</v>
      </c>
      <c r="D6" s="33" t="n">
        <f aca="false">D5/C5-1</f>
        <v>0.0517141196978501</v>
      </c>
      <c r="E6" s="33" t="n">
        <f aca="false">E5/D5-1</f>
        <v>0.0497237569060773</v>
      </c>
      <c r="F6" s="33" t="n">
        <f aca="false">F5/E5-1</f>
        <v>0.0473684210526315</v>
      </c>
    </row>
    <row r="7" customFormat="false" ht="15" hidden="false" customHeight="false" outlineLevel="0" collapsed="false">
      <c r="A7" s="23" t="s">
        <v>39</v>
      </c>
      <c r="B7" s="30" t="n">
        <v>857</v>
      </c>
      <c r="C7" s="30" t="n">
        <v>823</v>
      </c>
      <c r="D7" s="30" t="n">
        <v>860</v>
      </c>
      <c r="E7" s="30" t="n">
        <v>900</v>
      </c>
      <c r="F7" s="30" t="n">
        <v>950</v>
      </c>
    </row>
    <row r="8" customFormat="false" ht="15" hidden="false" customHeight="false" outlineLevel="0" collapsed="false">
      <c r="A8" s="25" t="s">
        <v>52</v>
      </c>
      <c r="B8" s="33" t="n">
        <f aca="false">B7/B5</f>
        <v>0.492245835726594</v>
      </c>
      <c r="C8" s="33" t="n">
        <f aca="false">C7/C5</f>
        <v>0.47821034282394</v>
      </c>
      <c r="D8" s="33" t="n">
        <f aca="false">D7/D5</f>
        <v>0.475138121546961</v>
      </c>
      <c r="E8" s="33" t="n">
        <f aca="false">E7/E5</f>
        <v>0.473684210526316</v>
      </c>
      <c r="F8" s="33" t="n">
        <f aca="false">F7/F5</f>
        <v>0.477386934673367</v>
      </c>
    </row>
    <row r="9" customFormat="false" ht="15" hidden="false" customHeight="false" outlineLevel="0" collapsed="false">
      <c r="A9" s="34" t="s">
        <v>14</v>
      </c>
      <c r="B9" s="35" t="n">
        <f aca="false">B7/假设!$B$6</f>
        <v>68.2324840764331</v>
      </c>
      <c r="C9" s="35" t="n">
        <f aca="false">C7/假设!$B$6</f>
        <v>65.5254777070064</v>
      </c>
      <c r="D9" s="35" t="n">
        <f aca="false">D7/假设!$B$6</f>
        <v>68.4713375796178</v>
      </c>
      <c r="E9" s="35" t="n">
        <f aca="false">E7/假设!$B$6</f>
        <v>71.656050955414</v>
      </c>
      <c r="F9" s="35" t="n">
        <f aca="false">F7/假设!$B$6</f>
        <v>75.6369426751592</v>
      </c>
    </row>
    <row r="10" customFormat="false" ht="15" hidden="false" customHeight="false" outlineLevel="0" collapsed="false">
      <c r="A10" s="25" t="s">
        <v>53</v>
      </c>
      <c r="B10" s="36" t="n">
        <v>27.6</v>
      </c>
      <c r="C10" s="36" t="n">
        <v>27.99</v>
      </c>
      <c r="D10" s="36" t="n">
        <v>28.5</v>
      </c>
      <c r="E10" s="36" t="n">
        <v>29.5</v>
      </c>
      <c r="F10" s="36" t="n">
        <v>30.5</v>
      </c>
    </row>
    <row r="12" customFormat="false" ht="15" hidden="false" customHeight="false" outlineLevel="0" collapsed="false">
      <c r="A12" s="2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6" min="2" style="0" width="14"/>
  </cols>
  <sheetData>
    <row r="1" customFormat="false" ht="21.6" hidden="false" customHeight="false" outlineLevel="0" collapsed="false">
      <c r="A1" s="1" t="s">
        <v>55</v>
      </c>
    </row>
    <row r="2" customFormat="false" ht="15" hidden="false" customHeight="false" outlineLevel="0" collapsed="false">
      <c r="A2" s="2" t="s">
        <v>56</v>
      </c>
    </row>
    <row r="4" customFormat="false" ht="17.15" hidden="false" customHeight="false" outlineLevel="0" collapsed="false">
      <c r="A4" s="37" t="s">
        <v>13</v>
      </c>
      <c r="B4" s="38" t="s">
        <v>14</v>
      </c>
      <c r="C4" s="38" t="s">
        <v>15</v>
      </c>
      <c r="D4" s="37" t="s">
        <v>57</v>
      </c>
      <c r="E4" s="38" t="s">
        <v>58</v>
      </c>
      <c r="F4" s="37" t="s">
        <v>16</v>
      </c>
    </row>
    <row r="5" customFormat="false" ht="15" hidden="false" customHeight="false" outlineLevel="0" collapsed="false">
      <c r="A5" s="39" t="s">
        <v>17</v>
      </c>
      <c r="B5" s="40" t="n">
        <f aca="false">假设!B17</f>
        <v>72</v>
      </c>
      <c r="C5" s="41" t="n">
        <f aca="false">假设!C17</f>
        <v>25</v>
      </c>
      <c r="D5" s="40" t="n">
        <f aca="false">B5*C5</f>
        <v>1800</v>
      </c>
      <c r="E5" s="33" t="n">
        <f aca="false">D5/假设!$B$5-1</f>
        <v>0.506326571600723</v>
      </c>
      <c r="F5" s="33" t="n">
        <f aca="false">假设!D17</f>
        <v>0.3</v>
      </c>
    </row>
    <row r="6" customFormat="false" ht="15" hidden="false" customHeight="false" outlineLevel="0" collapsed="false">
      <c r="A6" s="39" t="s">
        <v>18</v>
      </c>
      <c r="B6" s="40" t="n">
        <f aca="false">假设!B18</f>
        <v>69</v>
      </c>
      <c r="C6" s="41" t="n">
        <f aca="false">假设!C18</f>
        <v>20</v>
      </c>
      <c r="D6" s="40" t="n">
        <f aca="false">B6*C6</f>
        <v>1380</v>
      </c>
      <c r="E6" s="33" t="n">
        <f aca="false">D6/假设!$B$5-1</f>
        <v>0.154850371560554</v>
      </c>
      <c r="F6" s="33" t="n">
        <f aca="false">假设!D18</f>
        <v>0.45</v>
      </c>
    </row>
    <row r="7" customFormat="false" ht="15" hidden="false" customHeight="false" outlineLevel="0" collapsed="false">
      <c r="A7" s="39" t="s">
        <v>19</v>
      </c>
      <c r="B7" s="40" t="n">
        <f aca="false">假设!B19</f>
        <v>66</v>
      </c>
      <c r="C7" s="41" t="n">
        <f aca="false">假设!C19</f>
        <v>15</v>
      </c>
      <c r="D7" s="40" t="n">
        <f aca="false">B7*C7</f>
        <v>990</v>
      </c>
      <c r="E7" s="33" t="n">
        <f aca="false">D7/假设!$B$5-1</f>
        <v>-0.171520385619602</v>
      </c>
      <c r="F7" s="33" t="n">
        <f aca="false">假设!D19</f>
        <v>0.25</v>
      </c>
    </row>
    <row r="8" customFormat="false" ht="15" hidden="false" customHeight="false" outlineLevel="0" collapsed="false">
      <c r="A8" s="23" t="s">
        <v>59</v>
      </c>
      <c r="B8" s="32"/>
      <c r="C8" s="32"/>
      <c r="D8" s="42" t="n">
        <f aca="false">SUMPRODUCT(D5:D7,F5:F7)</f>
        <v>1408.5</v>
      </c>
      <c r="E8" s="43" t="n">
        <f aca="false">D8/假设!$B$5-1</f>
        <v>0.178700542277566</v>
      </c>
      <c r="F8" s="32"/>
    </row>
    <row r="10" customFormat="false" ht="15" hidden="false" customHeight="false" outlineLevel="0" collapsed="false">
      <c r="A10" s="2" t="s">
        <v>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2026-07-01T11:52:58Z</dcterms:created>
  <dc:creator>openpyxl</dc:creator>
  <dc:description/>
  <dc:language>en-US</dc:language>
  <cp:lastModifiedBy/>
  <dcterms:modified xsi:type="dcterms:W3CDTF">2026-07-01T11:52:58Z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