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假设" sheetId="1" state="visible" r:id="rId3"/>
    <sheet name="季度趋势" sheetId="2" state="visible" r:id="rId4"/>
    <sheet name="年度模型" sheetId="3" state="visible" r:id="rId5"/>
    <sheet name="情景定价" sheetId="4" state="visible" r:id="rId6"/>
    <sheet name="SOTP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Minto</author>
  </authors>
  <commentList>
    <comment ref="B5" authorId="0">
      <text>
        <r>
          <rPr>
            <sz val="10"/>
            <rFont val="Arial"/>
            <family val="2"/>
          </rPr>
          <t xml:space="preserve">Source: </t>
        </r>
        <r>
          <rPr>
            <sz val="10"/>
            <rFont val="Noto Sans CJK SC"/>
            <family val="2"/>
          </rPr>
          <t xml:space="preserve">公开行情 </t>
        </r>
        <r>
          <rPr>
            <sz val="10"/>
            <rFont val="Arial"/>
            <family val="2"/>
          </rPr>
          <t xml:space="preserve">2026-06-30</t>
        </r>
      </text>
    </comment>
    <comment ref="B6" authorId="0">
      <text>
        <r>
          <rPr>
            <sz val="10"/>
            <rFont val="Noto Sans CJK SC"/>
            <family val="2"/>
          </rPr>
          <t xml:space="preserve">约 </t>
        </r>
        <r>
          <rPr>
            <sz val="10"/>
            <rFont val="Arial"/>
            <family val="2"/>
          </rPr>
          <t xml:space="preserve">91 </t>
        </r>
        <r>
          <rPr>
            <sz val="10"/>
            <rFont val="Noto Sans CJK SC"/>
            <family val="2"/>
          </rPr>
          <t xml:space="preserve">亿股</t>
        </r>
      </text>
    </comment>
    <comment ref="B7" authorId="0">
      <text>
        <r>
          <rPr>
            <sz val="10"/>
            <rFont val="Noto Sans CJK SC"/>
            <family val="2"/>
          </rPr>
          <t xml:space="preserve">约 </t>
        </r>
        <r>
          <rPr>
            <sz val="10"/>
            <rFont val="Arial"/>
            <family val="2"/>
          </rPr>
          <t xml:space="preserve">1 RMB≈1.08 HKD</t>
        </r>
      </text>
    </comment>
    <comment ref="B8" authorId="0">
      <text>
        <r>
          <rPr>
            <sz val="10"/>
            <rFont val="Noto Sans CJK SC"/>
            <family val="2"/>
          </rPr>
          <t xml:space="preserve">模型估计</t>
        </r>
      </text>
    </comment>
    <comment ref="B9" authorId="0">
      <text>
        <r>
          <rPr>
            <sz val="10"/>
            <rFont val="Noto Sans CJK SC"/>
            <family val="2"/>
          </rPr>
          <t xml:space="preserve">模型估计</t>
        </r>
      </text>
    </comment>
    <comment ref="B10" authorId="0">
      <text>
        <r>
          <rPr>
            <sz val="10"/>
            <rFont val="Arial"/>
            <family val="2"/>
          </rPr>
          <t xml:space="preserve">= </t>
        </r>
        <r>
          <rPr>
            <sz val="10"/>
            <rFont val="Noto Sans CJK SC"/>
            <family val="2"/>
          </rPr>
          <t xml:space="preserve">净利</t>
        </r>
        <r>
          <rPr>
            <sz val="10"/>
            <rFont val="Arial"/>
            <family val="2"/>
          </rPr>
          <t xml:space="preserve">×</t>
        </r>
        <r>
          <rPr>
            <sz val="10"/>
            <rFont val="Noto Sans CJK SC"/>
            <family val="2"/>
          </rPr>
          <t xml:space="preserve">汇率 </t>
        </r>
        <r>
          <rPr>
            <sz val="10"/>
            <rFont val="Arial"/>
            <family val="2"/>
          </rPr>
          <t xml:space="preserve">/ </t>
        </r>
        <r>
          <rPr>
            <sz val="10"/>
            <rFont val="Noto Sans CJK SC"/>
            <family val="2"/>
          </rPr>
          <t xml:space="preserve">股数</t>
        </r>
      </text>
    </comment>
  </commentList>
</comments>
</file>

<file path=xl/sharedStrings.xml><?xml version="1.0" encoding="utf-8"?>
<sst xmlns="http://schemas.openxmlformats.org/spreadsheetml/2006/main" count="83" uniqueCount="79">
  <si>
    <r>
      <rPr>
        <b val="true"/>
        <sz val="14"/>
        <color rgb="FF1F4E79"/>
        <rFont val="Noto Sans CJK SC"/>
        <family val="2"/>
      </rPr>
      <t xml:space="preserve">腾讯控股 </t>
    </r>
    <r>
      <rPr>
        <b val="true"/>
        <sz val="14"/>
        <color rgb="FF1F4E79"/>
        <rFont val="Arial"/>
        <family val="0"/>
        <charset val="1"/>
      </rPr>
      <t xml:space="preserve">(0700.HK) — </t>
    </r>
    <r>
      <rPr>
        <b val="true"/>
        <sz val="14"/>
        <color rgb="FF1F4E79"/>
        <rFont val="Noto Sans CJK SC"/>
        <family val="2"/>
      </rPr>
      <t xml:space="preserve">模型假设（蓝色</t>
    </r>
    <r>
      <rPr>
        <b val="true"/>
        <sz val="14"/>
        <color rgb="FF1F4E79"/>
        <rFont val="Arial"/>
        <family val="0"/>
        <charset val="1"/>
      </rPr>
      <t xml:space="preserve">=</t>
    </r>
    <r>
      <rPr>
        <b val="true"/>
        <sz val="14"/>
        <color rgb="FF1F4E79"/>
        <rFont val="Noto Sans CJK SC"/>
        <family val="2"/>
      </rPr>
      <t xml:space="preserve">可调；黄底</t>
    </r>
    <r>
      <rPr>
        <b val="true"/>
        <sz val="14"/>
        <color rgb="FF1F4E79"/>
        <rFont val="Arial"/>
        <family val="0"/>
        <charset val="1"/>
      </rPr>
      <t xml:space="preserve">=</t>
    </r>
    <r>
      <rPr>
        <b val="true"/>
        <sz val="14"/>
        <color rgb="FF1F4E79"/>
        <rFont val="Noto Sans CJK SC"/>
        <family val="2"/>
      </rPr>
      <t xml:space="preserve">关键）</t>
    </r>
  </si>
  <si>
    <r>
      <rPr>
        <i val="true"/>
        <sz val="10"/>
        <color rgb="FF7F7F7F"/>
        <rFont val="Noto Sans CJK SC"/>
        <family val="2"/>
      </rPr>
      <t xml:space="preserve">数据截止 </t>
    </r>
    <r>
      <rPr>
        <i val="true"/>
        <sz val="10"/>
        <color rgb="FF7F7F7F"/>
        <rFont val="Arial"/>
        <family val="0"/>
        <charset val="1"/>
      </rPr>
      <t xml:space="preserve">Q1 2026 / </t>
    </r>
    <r>
      <rPr>
        <i val="true"/>
        <sz val="10"/>
        <color rgb="FF7F7F7F"/>
        <rFont val="Noto Sans CJK SC"/>
        <family val="2"/>
      </rPr>
      <t xml:space="preserve">股价 </t>
    </r>
    <r>
      <rPr>
        <i val="true"/>
        <sz val="10"/>
        <color rgb="FF7F7F7F"/>
        <rFont val="Arial"/>
        <family val="0"/>
        <charset val="1"/>
      </rPr>
      <t xml:space="preserve">2026-06-30</t>
    </r>
    <r>
      <rPr>
        <i val="true"/>
        <sz val="10"/>
        <color rgb="FF7F7F7F"/>
        <rFont val="Noto Sans CJK SC"/>
        <family val="2"/>
      </rPr>
      <t xml:space="preserve">；业绩 </t>
    </r>
    <r>
      <rPr>
        <i val="true"/>
        <sz val="10"/>
        <color rgb="FF7F7F7F"/>
        <rFont val="Arial"/>
        <family val="0"/>
        <charset val="1"/>
      </rPr>
      <t xml:space="preserve">RMB</t>
    </r>
    <r>
      <rPr>
        <i val="true"/>
        <sz val="10"/>
        <color rgb="FF7F7F7F"/>
        <rFont val="Noto Sans CJK SC"/>
        <family val="2"/>
      </rPr>
      <t xml:space="preserve">（十亿），股价</t>
    </r>
    <r>
      <rPr>
        <i val="true"/>
        <sz val="10"/>
        <color rgb="FF7F7F7F"/>
        <rFont val="Arial"/>
        <family val="0"/>
        <charset val="1"/>
      </rPr>
      <t xml:space="preserve">/EPS HKD</t>
    </r>
    <r>
      <rPr>
        <i val="true"/>
        <sz val="10"/>
        <color rgb="FF7F7F7F"/>
        <rFont val="Noto Sans CJK SC"/>
        <family val="2"/>
      </rPr>
      <t xml:space="preserve">，汇率 </t>
    </r>
    <r>
      <rPr>
        <i val="true"/>
        <sz val="10"/>
        <color rgb="FF7F7F7F"/>
        <rFont val="Arial"/>
        <family val="0"/>
        <charset val="1"/>
      </rPr>
      <t xml:space="preserve">HKD/RMB</t>
    </r>
  </si>
  <si>
    <t xml:space="preserve">估值基础</t>
  </si>
  <si>
    <r>
      <rPr>
        <sz val="10"/>
        <color rgb="FF000000"/>
        <rFont val="Noto Sans CJK SC"/>
        <family val="2"/>
      </rPr>
      <t xml:space="preserve">现价 </t>
    </r>
    <r>
      <rPr>
        <sz val="10"/>
        <color rgb="FF000000"/>
        <rFont val="Arial"/>
        <family val="0"/>
        <charset val="1"/>
      </rPr>
      <t xml:space="preserve">(HK$/share)</t>
    </r>
  </si>
  <si>
    <r>
      <rPr>
        <sz val="10"/>
        <color rgb="FF000000"/>
        <rFont val="Noto Sans CJK SC"/>
        <family val="2"/>
      </rPr>
      <t xml:space="preserve">股数 </t>
    </r>
    <r>
      <rPr>
        <sz val="10"/>
        <color rgb="FF000000"/>
        <rFont val="Arial"/>
        <family val="0"/>
        <charset val="1"/>
      </rPr>
      <t xml:space="preserve">(M)</t>
    </r>
  </si>
  <si>
    <r>
      <rPr>
        <sz val="10"/>
        <color rgb="FF000000"/>
        <rFont val="Noto Sans CJK SC"/>
        <family val="2"/>
      </rPr>
      <t xml:space="preserve">汇率 </t>
    </r>
    <r>
      <rPr>
        <sz val="10"/>
        <color rgb="FF000000"/>
        <rFont val="Arial"/>
        <family val="0"/>
        <charset val="1"/>
      </rPr>
      <t xml:space="preserve">HKD/RMB</t>
    </r>
  </si>
  <si>
    <r>
      <rPr>
        <sz val="10"/>
        <color rgb="FF000000"/>
        <rFont val="Arial"/>
        <family val="0"/>
        <charset val="1"/>
      </rPr>
      <t xml:space="preserve">FY26E </t>
    </r>
    <r>
      <rPr>
        <sz val="10"/>
        <color rgb="FF000000"/>
        <rFont val="Noto Sans CJK SC"/>
        <family val="2"/>
      </rPr>
      <t xml:space="preserve">非</t>
    </r>
    <r>
      <rPr>
        <sz val="10"/>
        <color rgb="FF000000"/>
        <rFont val="Arial"/>
        <family val="0"/>
        <charset val="1"/>
      </rPr>
      <t xml:space="preserve">IFRS</t>
    </r>
    <r>
      <rPr>
        <sz val="10"/>
        <color rgb="FF000000"/>
        <rFont val="Noto Sans CJK SC"/>
        <family val="2"/>
      </rPr>
      <t xml:space="preserve">净利 </t>
    </r>
    <r>
      <rPr>
        <sz val="10"/>
        <color rgb="FF000000"/>
        <rFont val="Arial"/>
        <family val="0"/>
        <charset val="1"/>
      </rPr>
      <t xml:space="preserve">(RMB B)</t>
    </r>
  </si>
  <si>
    <r>
      <rPr>
        <sz val="10"/>
        <color rgb="FF000000"/>
        <rFont val="Arial"/>
        <family val="0"/>
        <charset val="1"/>
      </rPr>
      <t xml:space="preserve">FY27E </t>
    </r>
    <r>
      <rPr>
        <sz val="10"/>
        <color rgb="FF000000"/>
        <rFont val="Noto Sans CJK SC"/>
        <family val="2"/>
      </rPr>
      <t xml:space="preserve">非</t>
    </r>
    <r>
      <rPr>
        <sz val="10"/>
        <color rgb="FF000000"/>
        <rFont val="Arial"/>
        <family val="0"/>
        <charset val="1"/>
      </rPr>
      <t xml:space="preserve">IFRS</t>
    </r>
    <r>
      <rPr>
        <sz val="10"/>
        <color rgb="FF000000"/>
        <rFont val="Noto Sans CJK SC"/>
        <family val="2"/>
      </rPr>
      <t xml:space="preserve">净利 </t>
    </r>
    <r>
      <rPr>
        <sz val="10"/>
        <color rgb="FF000000"/>
        <rFont val="Arial"/>
        <family val="0"/>
        <charset val="1"/>
      </rPr>
      <t xml:space="preserve">(RMB B)</t>
    </r>
  </si>
  <si>
    <r>
      <rPr>
        <sz val="10"/>
        <color rgb="FF000000"/>
        <rFont val="Arial"/>
        <family val="0"/>
        <charset val="1"/>
      </rPr>
      <t xml:space="preserve">FY27E </t>
    </r>
    <r>
      <rPr>
        <sz val="10"/>
        <color rgb="FF000000"/>
        <rFont val="Noto Sans CJK SC"/>
        <family val="2"/>
      </rPr>
      <t xml:space="preserve">非</t>
    </r>
    <r>
      <rPr>
        <sz val="10"/>
        <color rgb="FF000000"/>
        <rFont val="Arial"/>
        <family val="0"/>
        <charset val="1"/>
      </rPr>
      <t xml:space="preserve">IFRS EPS (HK$)</t>
    </r>
  </si>
  <si>
    <r>
      <rPr>
        <b val="true"/>
        <sz val="11"/>
        <color rgb="FFFFFFFF"/>
        <rFont val="Noto Sans CJK SC"/>
        <family val="2"/>
      </rPr>
      <t xml:space="preserve">情景假设（每股盈利 </t>
    </r>
    <r>
      <rPr>
        <b val="true"/>
        <sz val="11"/>
        <color rgb="FFFFFFFF"/>
        <rFont val="Arial"/>
        <family val="0"/>
        <charset val="1"/>
      </rPr>
      <t xml:space="preserve">HK$ × </t>
    </r>
    <r>
      <rPr>
        <b val="true"/>
        <sz val="11"/>
        <color rgb="FFFFFFFF"/>
        <rFont val="Noto Sans CJK SC"/>
        <family val="2"/>
      </rPr>
      <t xml:space="preserve">市盈率）</t>
    </r>
  </si>
  <si>
    <t xml:space="preserve">情景</t>
  </si>
  <si>
    <t xml:space="preserve">EPS(HK$)</t>
  </si>
  <si>
    <t xml:space="preserve">PE</t>
  </si>
  <si>
    <t xml:space="preserve">概率</t>
  </si>
  <si>
    <r>
      <rPr>
        <b val="true"/>
        <sz val="10"/>
        <color rgb="FF000000"/>
        <rFont val="Noto Sans CJK SC"/>
        <family val="2"/>
      </rPr>
      <t xml:space="preserve">乐观 </t>
    </r>
    <r>
      <rPr>
        <b val="true"/>
        <sz val="10"/>
        <color rgb="FF000000"/>
        <rFont val="Arial"/>
        <family val="0"/>
        <charset val="1"/>
      </rPr>
      <t xml:space="preserve">Bull (FY27E)</t>
    </r>
  </si>
  <si>
    <r>
      <rPr>
        <b val="true"/>
        <sz val="10"/>
        <color rgb="FF000000"/>
        <rFont val="Noto Sans CJK SC"/>
        <family val="2"/>
      </rPr>
      <t xml:space="preserve">中性 </t>
    </r>
    <r>
      <rPr>
        <b val="true"/>
        <sz val="10"/>
        <color rgb="FF000000"/>
        <rFont val="Arial"/>
        <family val="0"/>
        <charset val="1"/>
      </rPr>
      <t xml:space="preserve">Base (FY27E)</t>
    </r>
  </si>
  <si>
    <r>
      <rPr>
        <b val="true"/>
        <sz val="10"/>
        <color rgb="FF000000"/>
        <rFont val="Noto Sans CJK SC"/>
        <family val="2"/>
      </rPr>
      <t xml:space="preserve">悲观 </t>
    </r>
    <r>
      <rPr>
        <b val="true"/>
        <sz val="10"/>
        <color rgb="FF000000"/>
        <rFont val="Arial"/>
        <family val="0"/>
        <charset val="1"/>
      </rPr>
      <t xml:space="preserve">Bear (FY27E)</t>
    </r>
  </si>
  <si>
    <r>
      <rPr>
        <i val="true"/>
        <sz val="10"/>
        <color rgb="FF7F7F7F"/>
        <rFont val="Noto Sans CJK SC"/>
        <family val="2"/>
      </rPr>
      <t xml:space="preserve">注：</t>
    </r>
    <r>
      <rPr>
        <i val="true"/>
        <sz val="10"/>
        <color rgb="FF7F7F7F"/>
        <rFont val="Arial"/>
        <family val="0"/>
        <charset val="1"/>
      </rPr>
      <t xml:space="preserve">EPS</t>
    </r>
    <r>
      <rPr>
        <i val="true"/>
        <sz val="10"/>
        <color rgb="FF7F7F7F"/>
        <rFont val="Noto Sans CJK SC"/>
        <family val="2"/>
      </rPr>
      <t xml:space="preserve">（</t>
    </r>
    <r>
      <rPr>
        <i val="true"/>
        <sz val="10"/>
        <color rgb="FF7F7F7F"/>
        <rFont val="Arial"/>
        <family val="0"/>
        <charset val="1"/>
      </rPr>
      <t xml:space="preserve">HKD</t>
    </r>
    <r>
      <rPr>
        <i val="true"/>
        <sz val="10"/>
        <color rgb="FF7F7F7F"/>
        <rFont val="Noto Sans CJK SC"/>
        <family val="2"/>
      </rPr>
      <t xml:space="preserve">）、</t>
    </r>
    <r>
      <rPr>
        <i val="true"/>
        <sz val="10"/>
        <color rgb="FF7F7F7F"/>
        <rFont val="Arial"/>
        <family val="0"/>
        <charset val="1"/>
      </rPr>
      <t xml:space="preserve">PE</t>
    </r>
    <r>
      <rPr>
        <i val="true"/>
        <sz val="10"/>
        <color rgb="FF7F7F7F"/>
        <rFont val="Noto Sans CJK SC"/>
        <family val="2"/>
      </rPr>
      <t xml:space="preserve">、概率为推算</t>
    </r>
    <r>
      <rPr>
        <i val="true"/>
        <sz val="10"/>
        <color rgb="FF7F7F7F"/>
        <rFont val="Arial"/>
        <family val="0"/>
        <charset val="1"/>
      </rPr>
      <t xml:space="preserve">/</t>
    </r>
    <r>
      <rPr>
        <i val="true"/>
        <sz val="10"/>
        <color rgb="FF7F7F7F"/>
        <rFont val="Noto Sans CJK SC"/>
        <family val="2"/>
      </rPr>
      <t xml:space="preserve">模型化口径；用非 </t>
    </r>
    <r>
      <rPr>
        <i val="true"/>
        <sz val="10"/>
        <color rgb="FF7F7F7F"/>
        <rFont val="Arial"/>
        <family val="0"/>
        <charset val="1"/>
      </rPr>
      <t xml:space="preserve">IFRS</t>
    </r>
    <r>
      <rPr>
        <i val="true"/>
        <sz val="10"/>
        <color rgb="FF7F7F7F"/>
        <rFont val="Noto Sans CJK SC"/>
        <family val="2"/>
      </rPr>
      <t xml:space="preserve">（剔除投资组合公允价值波动）。</t>
    </r>
  </si>
  <si>
    <r>
      <rPr>
        <b val="true"/>
        <sz val="14"/>
        <color rgb="FF1F4E79"/>
        <rFont val="Noto Sans CJK SC"/>
        <family val="2"/>
      </rPr>
      <t xml:space="preserve">季度趋势 — 最近 </t>
    </r>
    <r>
      <rPr>
        <b val="true"/>
        <sz val="14"/>
        <color rgb="FF1F4E79"/>
        <rFont val="Arial"/>
        <family val="0"/>
        <charset val="1"/>
      </rPr>
      <t xml:space="preserve">12 </t>
    </r>
    <r>
      <rPr>
        <b val="true"/>
        <sz val="14"/>
        <color rgb="FF1F4E79"/>
        <rFont val="Noto Sans CJK SC"/>
        <family val="2"/>
      </rPr>
      <t xml:space="preserve">个季度（真实季报，</t>
    </r>
    <r>
      <rPr>
        <b val="true"/>
        <sz val="14"/>
        <color rgb="FF1F4E79"/>
        <rFont val="Arial"/>
        <family val="0"/>
        <charset val="1"/>
      </rPr>
      <t xml:space="preserve">IFRS </t>
    </r>
    <r>
      <rPr>
        <b val="true"/>
        <sz val="14"/>
        <color rgb="FF1F4E79"/>
        <rFont val="Noto Sans CJK SC"/>
        <family val="2"/>
      </rPr>
      <t xml:space="preserve">口径，</t>
    </r>
    <r>
      <rPr>
        <b val="true"/>
        <sz val="14"/>
        <color rgb="FF1F4E79"/>
        <rFont val="Arial"/>
        <family val="0"/>
        <charset val="1"/>
      </rPr>
      <t xml:space="preserve">RMB B</t>
    </r>
    <r>
      <rPr>
        <b val="true"/>
        <sz val="14"/>
        <color rgb="FF1F4E79"/>
        <rFont val="Noto Sans CJK SC"/>
        <family val="2"/>
      </rPr>
      <t xml:space="preserve">）</t>
    </r>
  </si>
  <si>
    <r>
      <rPr>
        <i val="true"/>
        <sz val="10"/>
        <color rgb="FF7F7F7F"/>
        <rFont val="Noto Sans CJK SC"/>
        <family val="2"/>
      </rPr>
      <t xml:space="preserve">来源：腾讯季报（经 </t>
    </r>
    <r>
      <rPr>
        <i val="true"/>
        <sz val="10"/>
        <color rgb="FF7F7F7F"/>
        <rFont val="Arial"/>
        <family val="0"/>
        <charset val="1"/>
      </rPr>
      <t xml:space="preserve">stockanalysis / S&amp;P Global </t>
    </r>
    <r>
      <rPr>
        <i val="true"/>
        <sz val="10"/>
        <color rgb="FF7F7F7F"/>
        <rFont val="Noto Sans CJK SC"/>
        <family val="2"/>
      </rPr>
      <t xml:space="preserve">标准化）。已披露实际值，非模型。</t>
    </r>
  </si>
  <si>
    <t xml:space="preserve">(RMB B)</t>
  </si>
  <si>
    <t xml:space="preserve">Q2'23</t>
  </si>
  <si>
    <t xml:space="preserve">Q3'23</t>
  </si>
  <si>
    <t xml:space="preserve">Q4'23</t>
  </si>
  <si>
    <t xml:space="preserve">Q1'24</t>
  </si>
  <si>
    <t xml:space="preserve">Q2'24</t>
  </si>
  <si>
    <t xml:space="preserve">Q3'24</t>
  </si>
  <si>
    <t xml:space="preserve">Q4'24</t>
  </si>
  <si>
    <t xml:space="preserve">Q1'25</t>
  </si>
  <si>
    <t xml:space="preserve">Q2'25</t>
  </si>
  <si>
    <t xml:space="preserve">Q3'25</t>
  </si>
  <si>
    <t xml:space="preserve">Q4'25</t>
  </si>
  <si>
    <t xml:space="preserve">Q1'26</t>
  </si>
  <si>
    <t xml:space="preserve">营业收入</t>
  </si>
  <si>
    <r>
      <rPr>
        <sz val="10"/>
        <color rgb="FF000000"/>
        <rFont val="Noto Sans CJK SC"/>
        <family val="2"/>
      </rPr>
      <t xml:space="preserve">营收 </t>
    </r>
    <r>
      <rPr>
        <sz val="10"/>
        <color rgb="FF000000"/>
        <rFont val="Arial"/>
        <family val="0"/>
        <charset val="1"/>
      </rPr>
      <t xml:space="preserve">YoY</t>
    </r>
  </si>
  <si>
    <t xml:space="preserve">毛利率</t>
  </si>
  <si>
    <t xml:space="preserve">经营利润</t>
  </si>
  <si>
    <t xml:space="preserve">经营利润率</t>
  </si>
  <si>
    <r>
      <rPr>
        <sz val="10"/>
        <color rgb="FF000000"/>
        <rFont val="Noto Sans CJK SC"/>
        <family val="2"/>
      </rPr>
      <t xml:space="preserve">净利</t>
    </r>
    <r>
      <rPr>
        <sz val="10"/>
        <color rgb="FF000000"/>
        <rFont val="Arial"/>
        <family val="0"/>
        <charset val="1"/>
      </rPr>
      <t xml:space="preserve">(IFRS)</t>
    </r>
  </si>
  <si>
    <r>
      <rPr>
        <i val="true"/>
        <sz val="10"/>
        <color rgb="FF7F7F7F"/>
        <rFont val="Noto Sans CJK SC"/>
        <family val="2"/>
      </rPr>
      <t xml:space="preserve">看点：毛利率从 </t>
    </r>
    <r>
      <rPr>
        <i val="true"/>
        <sz val="10"/>
        <color rgb="FF7F7F7F"/>
        <rFont val="Arial"/>
        <family val="0"/>
        <charset val="1"/>
      </rPr>
      <t xml:space="preserve">47%→57%</t>
    </r>
    <r>
      <rPr>
        <i val="true"/>
        <sz val="10"/>
        <color rgb="FF7F7F7F"/>
        <rFont val="Noto Sans CJK SC"/>
        <family val="2"/>
      </rPr>
      <t xml:space="preserve">、经营利润率从 </t>
    </r>
    <r>
      <rPr>
        <i val="true"/>
        <sz val="10"/>
        <color rgb="FF7F7F7F"/>
        <rFont val="Arial"/>
        <family val="0"/>
        <charset val="1"/>
      </rPr>
      <t xml:space="preserve">24%→34%</t>
    </r>
    <r>
      <rPr>
        <i val="true"/>
        <sz val="10"/>
        <color rgb="FF7F7F7F"/>
        <rFont val="Noto Sans CJK SC"/>
        <family val="2"/>
      </rPr>
      <t xml:space="preserve">，</t>
    </r>
    <r>
      <rPr>
        <i val="true"/>
        <sz val="10"/>
        <color rgb="FF7F7F7F"/>
        <rFont val="Arial"/>
        <family val="0"/>
        <charset val="1"/>
      </rPr>
      <t xml:space="preserve">AI </t>
    </r>
    <r>
      <rPr>
        <i val="true"/>
        <sz val="10"/>
        <color rgb="FF7F7F7F"/>
        <rFont val="Noto Sans CJK SC"/>
        <family val="2"/>
      </rPr>
      <t xml:space="preserve">提效</t>
    </r>
    <r>
      <rPr>
        <i val="true"/>
        <sz val="10"/>
        <color rgb="FF7F7F7F"/>
        <rFont val="Arial"/>
        <family val="0"/>
        <charset val="1"/>
      </rPr>
      <t xml:space="preserve">+</t>
    </r>
    <r>
      <rPr>
        <i val="true"/>
        <sz val="10"/>
        <color rgb="FF7F7F7F"/>
        <rFont val="Noto Sans CJK SC"/>
        <family val="2"/>
      </rPr>
      <t xml:space="preserve">高毛利广告驱动，盈利质量持续改善。</t>
    </r>
  </si>
  <si>
    <r>
      <rPr>
        <i val="true"/>
        <sz val="10"/>
        <color rgb="FFC00000"/>
        <rFont val="Noto Sans CJK SC"/>
        <family val="2"/>
      </rPr>
      <t xml:space="preserve">口径提示：</t>
    </r>
    <r>
      <rPr>
        <i val="true"/>
        <sz val="10"/>
        <color rgb="FFC00000"/>
        <rFont val="Arial"/>
        <family val="0"/>
        <charset val="1"/>
      </rPr>
      <t xml:space="preserve">IFRS </t>
    </r>
    <r>
      <rPr>
        <i val="true"/>
        <sz val="10"/>
        <color rgb="FFC00000"/>
        <rFont val="Noto Sans CJK SC"/>
        <family val="2"/>
      </rPr>
      <t xml:space="preserve">净利含投资组合</t>
    </r>
    <r>
      <rPr>
        <i val="true"/>
        <sz val="10"/>
        <color rgb="FFC00000"/>
        <rFont val="Arial"/>
        <family val="0"/>
        <charset val="1"/>
      </rPr>
      <t xml:space="preserve">(</t>
    </r>
    <r>
      <rPr>
        <i val="true"/>
        <sz val="10"/>
        <color rgb="FFC00000"/>
        <rFont val="Noto Sans CJK SC"/>
        <family val="2"/>
      </rPr>
      <t xml:space="preserve">美团</t>
    </r>
    <r>
      <rPr>
        <i val="true"/>
        <sz val="10"/>
        <color rgb="FFC00000"/>
        <rFont val="Arial"/>
        <family val="0"/>
        <charset val="1"/>
      </rPr>
      <t xml:space="preserve">/</t>
    </r>
    <r>
      <rPr>
        <i val="true"/>
        <sz val="10"/>
        <color rgb="FFC00000"/>
        <rFont val="Noto Sans CJK SC"/>
        <family val="2"/>
      </rPr>
      <t xml:space="preserve">拼多多</t>
    </r>
    <r>
      <rPr>
        <i val="true"/>
        <sz val="10"/>
        <color rgb="FFC00000"/>
        <rFont val="Arial"/>
        <family val="0"/>
        <charset val="1"/>
      </rPr>
      <t xml:space="preserve">/Sea</t>
    </r>
    <r>
      <rPr>
        <i val="true"/>
        <sz val="10"/>
        <color rgb="FFC00000"/>
        <rFont val="Noto Sans CJK SC"/>
        <family val="2"/>
      </rPr>
      <t xml:space="preserve">等</t>
    </r>
    <r>
      <rPr>
        <i val="true"/>
        <sz val="10"/>
        <color rgb="FFC00000"/>
        <rFont val="Arial"/>
        <family val="0"/>
        <charset val="1"/>
      </rPr>
      <t xml:space="preserve">)</t>
    </r>
    <r>
      <rPr>
        <i val="true"/>
        <sz val="10"/>
        <color rgb="FFC00000"/>
        <rFont val="Noto Sans CJK SC"/>
        <family val="2"/>
      </rPr>
      <t xml:space="preserve">公允价值波动，季度间跳动大；</t>
    </r>
  </si>
  <si>
    <r>
      <rPr>
        <i val="true"/>
        <sz val="10"/>
        <color rgb="FFC00000"/>
        <rFont val="Noto Sans CJK SC"/>
        <family val="2"/>
      </rPr>
      <t xml:space="preserve">　　　　判断经营强弱应看营业收入</t>
    </r>
    <r>
      <rPr>
        <i val="true"/>
        <sz val="10"/>
        <color rgb="FFC00000"/>
        <rFont val="Arial"/>
        <family val="0"/>
        <charset val="1"/>
      </rPr>
      <t xml:space="preserve">/</t>
    </r>
    <r>
      <rPr>
        <i val="true"/>
        <sz val="10"/>
        <color rgb="FFC00000"/>
        <rFont val="Noto Sans CJK SC"/>
        <family val="2"/>
      </rPr>
      <t xml:space="preserve">毛利率</t>
    </r>
    <r>
      <rPr>
        <i val="true"/>
        <sz val="10"/>
        <color rgb="FFC00000"/>
        <rFont val="Arial"/>
        <family val="0"/>
        <charset val="1"/>
      </rPr>
      <t xml:space="preserve">/</t>
    </r>
    <r>
      <rPr>
        <i val="true"/>
        <sz val="10"/>
        <color rgb="FFC00000"/>
        <rFont val="Noto Sans CJK SC"/>
        <family val="2"/>
      </rPr>
      <t xml:space="preserve">经营利润 </t>
    </r>
    <r>
      <rPr>
        <i val="true"/>
        <sz val="10"/>
        <color rgb="FFC00000"/>
        <rFont val="Arial"/>
        <family val="0"/>
        <charset val="1"/>
      </rPr>
      <t xml:space="preserve">+ </t>
    </r>
    <r>
      <rPr>
        <i val="true"/>
        <sz val="10"/>
        <color rgb="FFC00000"/>
        <rFont val="Noto Sans CJK SC"/>
        <family val="2"/>
      </rPr>
      <t xml:space="preserve">公司披露的『非</t>
    </r>
    <r>
      <rPr>
        <i val="true"/>
        <sz val="10"/>
        <color rgb="FFC00000"/>
        <rFont val="Arial"/>
        <family val="0"/>
        <charset val="1"/>
      </rPr>
      <t xml:space="preserve">IFRS</t>
    </r>
    <r>
      <rPr>
        <i val="true"/>
        <sz val="10"/>
        <color rgb="FFC00000"/>
        <rFont val="Noto Sans CJK SC"/>
        <family val="2"/>
      </rPr>
      <t xml:space="preserve">净利』</t>
    </r>
    <r>
      <rPr>
        <i val="true"/>
        <sz val="10"/>
        <color rgb="FFC00000"/>
        <rFont val="Arial"/>
        <family val="0"/>
        <charset val="1"/>
      </rPr>
      <t xml:space="preserve">(Q1'26 </t>
    </r>
    <r>
      <rPr>
        <i val="true"/>
        <sz val="10"/>
        <color rgb="FFC00000"/>
        <rFont val="Noto Sans CJK SC"/>
        <family val="2"/>
      </rPr>
      <t xml:space="preserve">约 </t>
    </r>
    <r>
      <rPr>
        <i val="true"/>
        <sz val="10"/>
        <color rgb="FFC00000"/>
        <rFont val="Arial"/>
        <family val="0"/>
        <charset val="1"/>
      </rPr>
      <t xml:space="preserve">RMB 68B)</t>
    </r>
    <r>
      <rPr>
        <i val="true"/>
        <sz val="10"/>
        <color rgb="FFC00000"/>
        <rFont val="Noto Sans CJK SC"/>
        <family val="2"/>
      </rPr>
      <t xml:space="preserve">。</t>
    </r>
  </si>
  <si>
    <r>
      <rPr>
        <b val="true"/>
        <sz val="14"/>
        <color rgb="FF1F4E79"/>
        <rFont val="Noto Sans CJK SC"/>
        <family val="2"/>
      </rPr>
      <t xml:space="preserve">年度模型（今年</t>
    </r>
    <r>
      <rPr>
        <b val="true"/>
        <sz val="14"/>
        <color rgb="FF1F4E79"/>
        <rFont val="Arial"/>
        <family val="0"/>
        <charset val="1"/>
      </rPr>
      <t xml:space="preserve">/</t>
    </r>
    <r>
      <rPr>
        <b val="true"/>
        <sz val="14"/>
        <color rgb="FF1F4E79"/>
        <rFont val="Noto Sans CJK SC"/>
        <family val="2"/>
      </rPr>
      <t xml:space="preserve">明年</t>
    </r>
    <r>
      <rPr>
        <b val="true"/>
        <sz val="14"/>
        <color rgb="FF1F4E79"/>
        <rFont val="Arial"/>
        <family val="0"/>
        <charset val="1"/>
      </rPr>
      <t xml:space="preserve">/</t>
    </r>
    <r>
      <rPr>
        <b val="true"/>
        <sz val="14"/>
        <color rgb="FF1F4E79"/>
        <rFont val="Noto Sans CJK SC"/>
        <family val="2"/>
      </rPr>
      <t xml:space="preserve">后年 </t>
    </r>
    <r>
      <rPr>
        <b val="true"/>
        <sz val="14"/>
        <color rgb="FF1F4E79"/>
        <rFont val="Arial"/>
        <family val="0"/>
        <charset val="1"/>
      </rPr>
      <t xml:space="preserve">= FY26E/27E/28E</t>
    </r>
    <r>
      <rPr>
        <b val="true"/>
        <sz val="14"/>
        <color rgb="FF1F4E79"/>
        <rFont val="Noto Sans CJK SC"/>
        <family val="2"/>
      </rPr>
      <t xml:space="preserve">；业绩 </t>
    </r>
    <r>
      <rPr>
        <b val="true"/>
        <sz val="14"/>
        <color rgb="FF1F4E79"/>
        <rFont val="Arial"/>
        <family val="0"/>
        <charset val="1"/>
      </rPr>
      <t xml:space="preserve">RMB B</t>
    </r>
    <r>
      <rPr>
        <b val="true"/>
        <sz val="14"/>
        <color rgb="FF1F4E79"/>
        <rFont val="Noto Sans CJK SC"/>
        <family val="2"/>
      </rPr>
      <t xml:space="preserve">；</t>
    </r>
    <r>
      <rPr>
        <b val="true"/>
        <sz val="14"/>
        <color rgb="FF1F4E79"/>
        <rFont val="Arial"/>
        <family val="0"/>
        <charset val="1"/>
      </rPr>
      <t xml:space="preserve">EPS </t>
    </r>
    <r>
      <rPr>
        <b val="true"/>
        <sz val="14"/>
        <color rgb="FF1F4E79"/>
        <rFont val="Noto Sans CJK SC"/>
        <family val="2"/>
      </rPr>
      <t xml:space="preserve">折 </t>
    </r>
    <r>
      <rPr>
        <b val="true"/>
        <sz val="14"/>
        <color rgb="FF1F4E79"/>
        <rFont val="Arial"/>
        <family val="0"/>
        <charset val="1"/>
      </rPr>
      <t xml:space="preserve">HKD</t>
    </r>
    <r>
      <rPr>
        <b val="true"/>
        <sz val="14"/>
        <color rgb="FF1F4E79"/>
        <rFont val="Noto Sans CJK SC"/>
        <family val="2"/>
      </rPr>
      <t xml:space="preserve">）</t>
    </r>
  </si>
  <si>
    <r>
      <rPr>
        <i val="true"/>
        <sz val="10"/>
        <color rgb="FF7F7F7F"/>
        <rFont val="Noto Sans CJK SC"/>
        <family val="2"/>
      </rPr>
      <t xml:space="preserve">蓝色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输入；黑色</t>
    </r>
    <r>
      <rPr>
        <i val="true"/>
        <sz val="10"/>
        <color rgb="FF7F7F7F"/>
        <rFont val="Arial"/>
        <family val="0"/>
        <charset val="1"/>
      </rPr>
      <t xml:space="preserve">=</t>
    </r>
    <r>
      <rPr>
        <i val="true"/>
        <sz val="10"/>
        <color rgb="FF7F7F7F"/>
        <rFont val="Noto Sans CJK SC"/>
        <family val="2"/>
      </rPr>
      <t xml:space="preserve">公式。非 </t>
    </r>
    <r>
      <rPr>
        <i val="true"/>
        <sz val="10"/>
        <color rgb="FF7F7F7F"/>
        <rFont val="Arial"/>
        <family val="0"/>
        <charset val="1"/>
      </rPr>
      <t xml:space="preserve">IFRS </t>
    </r>
    <r>
      <rPr>
        <i val="true"/>
        <sz val="10"/>
        <color rgb="FF7F7F7F"/>
        <rFont val="Noto Sans CJK SC"/>
        <family val="2"/>
      </rPr>
      <t xml:space="preserve">口径（剔除投资组合波动）。</t>
    </r>
  </si>
  <si>
    <t xml:space="preserve">(RMB B / HK$)</t>
  </si>
  <si>
    <t xml:space="preserve">FY25A</t>
  </si>
  <si>
    <t xml:space="preserve">FY26E</t>
  </si>
  <si>
    <t xml:space="preserve">FY27E</t>
  </si>
  <si>
    <t xml:space="preserve">FY28E</t>
  </si>
  <si>
    <r>
      <rPr>
        <b val="true"/>
        <sz val="10"/>
        <color rgb="FF000000"/>
        <rFont val="Noto Sans CJK SC"/>
        <family val="2"/>
      </rPr>
      <t xml:space="preserve">营业收入</t>
    </r>
    <r>
      <rPr>
        <b val="true"/>
        <sz val="10"/>
        <color rgb="FF000000"/>
        <rFont val="Arial"/>
        <family val="0"/>
        <charset val="1"/>
      </rPr>
      <t xml:space="preserve">(RMB)</t>
    </r>
  </si>
  <si>
    <r>
      <rPr>
        <sz val="10"/>
        <color rgb="FF000000"/>
        <rFont val="Arial"/>
        <family val="0"/>
        <charset val="1"/>
      </rPr>
      <t xml:space="preserve">YoY </t>
    </r>
    <r>
      <rPr>
        <sz val="10"/>
        <color rgb="FF000000"/>
        <rFont val="Noto Sans CJK SC"/>
        <family val="2"/>
      </rPr>
      <t xml:space="preserve">增速</t>
    </r>
  </si>
  <si>
    <r>
      <rPr>
        <b val="true"/>
        <sz val="10"/>
        <color rgb="FF000000"/>
        <rFont val="Noto Sans CJK SC"/>
        <family val="2"/>
      </rPr>
      <t xml:space="preserve">非</t>
    </r>
    <r>
      <rPr>
        <b val="true"/>
        <sz val="10"/>
        <color rgb="FF000000"/>
        <rFont val="Arial"/>
        <family val="0"/>
        <charset val="1"/>
      </rPr>
      <t xml:space="preserve">IFRS</t>
    </r>
    <r>
      <rPr>
        <b val="true"/>
        <sz val="10"/>
        <color rgb="FF000000"/>
        <rFont val="Noto Sans CJK SC"/>
        <family val="2"/>
      </rPr>
      <t xml:space="preserve">净利</t>
    </r>
    <r>
      <rPr>
        <b val="true"/>
        <sz val="10"/>
        <color rgb="FF000000"/>
        <rFont val="Arial"/>
        <family val="0"/>
        <charset val="1"/>
      </rPr>
      <t xml:space="preserve">(RMB)</t>
    </r>
  </si>
  <si>
    <t xml:space="preserve">净利率</t>
  </si>
  <si>
    <r>
      <rPr>
        <b val="true"/>
        <sz val="10"/>
        <color rgb="FF000000"/>
        <rFont val="Noto Sans CJK SC"/>
        <family val="2"/>
      </rPr>
      <t xml:space="preserve">非</t>
    </r>
    <r>
      <rPr>
        <b val="true"/>
        <sz val="10"/>
        <color rgb="FF000000"/>
        <rFont val="Arial"/>
        <family val="0"/>
        <charset val="1"/>
      </rPr>
      <t xml:space="preserve">IFRS EPS(HK$)</t>
    </r>
  </si>
  <si>
    <r>
      <rPr>
        <i val="true"/>
        <sz val="10"/>
        <color rgb="FF7F7F7F"/>
        <rFont val="Noto Sans CJK SC"/>
        <family val="2"/>
      </rPr>
      <t xml:space="preserve">预测逻辑：营收 </t>
    </r>
    <r>
      <rPr>
        <i val="true"/>
        <sz val="10"/>
        <color rgb="FF7F7F7F"/>
        <rFont val="Arial"/>
        <family val="0"/>
        <charset val="1"/>
      </rPr>
      <t xml:space="preserve">FY26E +13%/27E +12%/28E +11%</t>
    </r>
    <r>
      <rPr>
        <i val="true"/>
        <sz val="10"/>
        <color rgb="FF7F7F7F"/>
        <rFont val="Noto Sans CJK SC"/>
        <family val="2"/>
      </rPr>
      <t xml:space="preserve">；非</t>
    </r>
    <r>
      <rPr>
        <i val="true"/>
        <sz val="10"/>
        <color rgb="FF7F7F7F"/>
        <rFont val="Arial"/>
        <family val="0"/>
        <charset val="1"/>
      </rPr>
      <t xml:space="preserve">IFRS</t>
    </r>
    <r>
      <rPr>
        <i val="true"/>
        <sz val="10"/>
        <color rgb="FF7F7F7F"/>
        <rFont val="Noto Sans CJK SC"/>
        <family val="2"/>
      </rPr>
      <t xml:space="preserve">净利率随广告</t>
    </r>
    <r>
      <rPr>
        <i val="true"/>
        <sz val="10"/>
        <color rgb="FF7F7F7F"/>
        <rFont val="Arial"/>
        <family val="0"/>
        <charset val="1"/>
      </rPr>
      <t xml:space="preserve">/AI </t>
    </r>
    <r>
      <rPr>
        <i val="true"/>
        <sz val="10"/>
        <color rgb="FF7F7F7F"/>
        <rFont val="Noto Sans CJK SC"/>
        <family val="2"/>
      </rPr>
      <t xml:space="preserve">提效稳步抬升。</t>
    </r>
  </si>
  <si>
    <r>
      <rPr>
        <b val="true"/>
        <sz val="14"/>
        <color rgb="FF1F4E79"/>
        <rFont val="Noto Sans CJK SC"/>
        <family val="2"/>
      </rPr>
      <t xml:space="preserve">情景定价（每股盈利 </t>
    </r>
    <r>
      <rPr>
        <b val="true"/>
        <sz val="14"/>
        <color rgb="FF1F4E79"/>
        <rFont val="Arial"/>
        <family val="0"/>
        <charset val="1"/>
      </rPr>
      <t xml:space="preserve">HK$ × </t>
    </r>
    <r>
      <rPr>
        <b val="true"/>
        <sz val="14"/>
        <color rgb="FF1F4E79"/>
        <rFont val="Noto Sans CJK SC"/>
        <family val="2"/>
      </rPr>
      <t xml:space="preserve">市盈率 法）</t>
    </r>
  </si>
  <si>
    <r>
      <rPr>
        <i val="true"/>
        <sz val="10"/>
        <color rgb="FF7F7F7F"/>
        <rFont val="Noto Sans CJK SC"/>
        <family val="2"/>
      </rPr>
      <t xml:space="preserve">目标价 </t>
    </r>
    <r>
      <rPr>
        <i val="true"/>
        <sz val="10"/>
        <color rgb="FF7F7F7F"/>
        <rFont val="Arial"/>
        <family val="0"/>
        <charset val="1"/>
      </rPr>
      <t xml:space="preserve">= EPS(HK$) × PE</t>
    </r>
    <r>
      <rPr>
        <i val="true"/>
        <sz val="10"/>
        <color rgb="FF7F7F7F"/>
        <rFont val="Noto Sans CJK SC"/>
        <family val="2"/>
      </rPr>
      <t xml:space="preserve">；加权 </t>
    </r>
    <r>
      <rPr>
        <i val="true"/>
        <sz val="10"/>
        <color rgb="FF7F7F7F"/>
        <rFont val="Arial"/>
        <family val="0"/>
        <charset val="1"/>
      </rPr>
      <t xml:space="preserve">= Σ(</t>
    </r>
    <r>
      <rPr>
        <i val="true"/>
        <sz val="10"/>
        <color rgb="FF7F7F7F"/>
        <rFont val="Noto Sans CJK SC"/>
        <family val="2"/>
      </rPr>
      <t xml:space="preserve">目标价</t>
    </r>
    <r>
      <rPr>
        <i val="true"/>
        <sz val="10"/>
        <color rgb="FF7F7F7F"/>
        <rFont val="Arial"/>
        <family val="0"/>
        <charset val="1"/>
      </rPr>
      <t xml:space="preserve">×</t>
    </r>
    <r>
      <rPr>
        <i val="true"/>
        <sz val="10"/>
        <color rgb="FF7F7F7F"/>
        <rFont val="Noto Sans CJK SC"/>
        <family val="2"/>
      </rPr>
      <t xml:space="preserve">概率</t>
    </r>
    <r>
      <rPr>
        <i val="true"/>
        <sz val="10"/>
        <color rgb="FF7F7F7F"/>
        <rFont val="Arial"/>
        <family val="0"/>
        <charset val="1"/>
      </rPr>
      <t xml:space="preserve">)</t>
    </r>
    <r>
      <rPr>
        <i val="true"/>
        <sz val="10"/>
        <color rgb="FF7F7F7F"/>
        <rFont val="Noto Sans CJK SC"/>
        <family val="2"/>
      </rPr>
      <t xml:space="preserve">。</t>
    </r>
  </si>
  <si>
    <r>
      <rPr>
        <b val="true"/>
        <sz val="11"/>
        <color rgb="FFFFFFFF"/>
        <rFont val="Noto Sans CJK SC"/>
        <family val="2"/>
      </rPr>
      <t xml:space="preserve">目标价</t>
    </r>
    <r>
      <rPr>
        <b val="true"/>
        <sz val="11"/>
        <color rgb="FFFFFFFF"/>
        <rFont val="Arial"/>
        <family val="0"/>
        <charset val="1"/>
      </rPr>
      <t xml:space="preserve">(HK$)</t>
    </r>
  </si>
  <si>
    <r>
      <rPr>
        <b val="true"/>
        <sz val="11"/>
        <color rgb="FFFFFFFF"/>
        <rFont val="Arial"/>
        <family val="0"/>
        <charset val="1"/>
      </rPr>
      <t xml:space="preserve">vs</t>
    </r>
    <r>
      <rPr>
        <b val="true"/>
        <sz val="11"/>
        <color rgb="FFFFFFFF"/>
        <rFont val="Noto Sans CJK SC"/>
        <family val="2"/>
      </rPr>
      <t xml:space="preserve">现价</t>
    </r>
  </si>
  <si>
    <r>
      <rPr>
        <b val="true"/>
        <sz val="10"/>
        <color rgb="FF000000"/>
        <rFont val="Noto Sans CJK SC"/>
        <family val="2"/>
      </rPr>
      <t xml:space="preserve">乐观 </t>
    </r>
    <r>
      <rPr>
        <b val="true"/>
        <sz val="10"/>
        <color rgb="FF000000"/>
        <rFont val="Arial"/>
        <family val="0"/>
        <charset val="1"/>
      </rPr>
      <t xml:space="preserve">Bull</t>
    </r>
  </si>
  <si>
    <r>
      <rPr>
        <b val="true"/>
        <sz val="10"/>
        <color rgb="FF000000"/>
        <rFont val="Noto Sans CJK SC"/>
        <family val="2"/>
      </rPr>
      <t xml:space="preserve">中性 </t>
    </r>
    <r>
      <rPr>
        <b val="true"/>
        <sz val="10"/>
        <color rgb="FF000000"/>
        <rFont val="Arial"/>
        <family val="0"/>
        <charset val="1"/>
      </rPr>
      <t xml:space="preserve">Base</t>
    </r>
  </si>
  <si>
    <r>
      <rPr>
        <b val="true"/>
        <sz val="10"/>
        <color rgb="FF000000"/>
        <rFont val="Noto Sans CJK SC"/>
        <family val="2"/>
      </rPr>
      <t xml:space="preserve">悲观 </t>
    </r>
    <r>
      <rPr>
        <b val="true"/>
        <sz val="10"/>
        <color rgb="FF000000"/>
        <rFont val="Arial"/>
        <family val="0"/>
        <charset val="1"/>
      </rPr>
      <t xml:space="preserve">Bear</t>
    </r>
  </si>
  <si>
    <t xml:space="preserve">概率加权目标价</t>
  </si>
  <si>
    <r>
      <rPr>
        <i val="true"/>
        <sz val="10"/>
        <color rgb="FF7F7F7F"/>
        <rFont val="Noto Sans CJK SC"/>
        <family val="2"/>
      </rPr>
      <t xml:space="preserve">对照：卖方一致约 </t>
    </r>
    <r>
      <rPr>
        <i val="true"/>
        <sz val="10"/>
        <color rgb="FF7F7F7F"/>
        <rFont val="Arial"/>
        <family val="0"/>
        <charset val="1"/>
      </rPr>
      <t xml:space="preserve">HK$718</t>
    </r>
    <r>
      <rPr>
        <i val="true"/>
        <sz val="10"/>
        <color rgb="FF7F7F7F"/>
        <rFont val="Noto Sans CJK SC"/>
        <family val="2"/>
      </rPr>
      <t xml:space="preserve">（</t>
    </r>
    <r>
      <rPr>
        <i val="true"/>
        <sz val="10"/>
        <color rgb="FF7F7F7F"/>
        <rFont val="Arial"/>
        <family val="0"/>
        <charset val="1"/>
      </rPr>
      <t xml:space="preserve">47 </t>
    </r>
    <r>
      <rPr>
        <i val="true"/>
        <sz val="10"/>
        <color rgb="FF7F7F7F"/>
        <rFont val="Noto Sans CJK SC"/>
        <family val="2"/>
      </rPr>
      <t xml:space="preserve">家中 </t>
    </r>
    <r>
      <rPr>
        <i val="true"/>
        <sz val="10"/>
        <color rgb="FF7F7F7F"/>
        <rFont val="Arial"/>
        <family val="0"/>
        <charset val="1"/>
      </rPr>
      <t xml:space="preserve">43 </t>
    </r>
    <r>
      <rPr>
        <i val="true"/>
        <sz val="10"/>
        <color rgb="FF7F7F7F"/>
        <rFont val="Noto Sans CJK SC"/>
        <family val="2"/>
      </rPr>
      <t xml:space="preserve">家买入</t>
    </r>
    <r>
      <rPr>
        <i val="true"/>
        <sz val="10"/>
        <color rgb="FF7F7F7F"/>
        <rFont val="Arial"/>
        <family val="0"/>
        <charset val="1"/>
      </rPr>
      <t xml:space="preserve">/</t>
    </r>
    <r>
      <rPr>
        <i val="true"/>
        <sz val="10"/>
        <color rgb="FF7F7F7F"/>
        <rFont val="Noto Sans CJK SC"/>
        <family val="2"/>
      </rPr>
      <t xml:space="preserve">强烈买入）。</t>
    </r>
  </si>
  <si>
    <r>
      <rPr>
        <b val="true"/>
        <sz val="14"/>
        <color rgb="FF1F4E79"/>
        <rFont val="Noto Sans CJK SC"/>
        <family val="2"/>
      </rPr>
      <t xml:space="preserve">分部价值之和 </t>
    </r>
    <r>
      <rPr>
        <b val="true"/>
        <sz val="14"/>
        <color rgb="FF1F4E79"/>
        <rFont val="Arial"/>
        <family val="0"/>
        <charset val="1"/>
      </rPr>
      <t xml:space="preserve">SOTP</t>
    </r>
    <r>
      <rPr>
        <b val="true"/>
        <sz val="14"/>
        <color rgb="FF1F4E79"/>
        <rFont val="Noto Sans CJK SC"/>
        <family val="2"/>
      </rPr>
      <t xml:space="preserve">（核心 </t>
    </r>
    <r>
      <rPr>
        <b val="true"/>
        <sz val="14"/>
        <color rgb="FF1F4E79"/>
        <rFont val="Arial"/>
        <family val="0"/>
        <charset val="1"/>
      </rPr>
      <t xml:space="preserve">PE + </t>
    </r>
    <r>
      <rPr>
        <b val="true"/>
        <sz val="14"/>
        <color rgb="FF1F4E79"/>
        <rFont val="Noto Sans CJK SC"/>
        <family val="2"/>
      </rPr>
      <t xml:space="preserve">投资组合；</t>
    </r>
    <r>
      <rPr>
        <b val="true"/>
        <sz val="14"/>
        <color rgb="FF1F4E79"/>
        <rFont val="Arial"/>
        <family val="0"/>
        <charset val="1"/>
      </rPr>
      <t xml:space="preserve">RMB→HKD</t>
    </r>
    <r>
      <rPr>
        <b val="true"/>
        <sz val="14"/>
        <color rgb="FF1F4E79"/>
        <rFont val="Noto Sans CJK SC"/>
        <family val="2"/>
      </rPr>
      <t xml:space="preserve">）</t>
    </r>
  </si>
  <si>
    <r>
      <rPr>
        <i val="true"/>
        <sz val="10"/>
        <color rgb="FF7F7F7F"/>
        <rFont val="Noto Sans CJK SC"/>
        <family val="2"/>
      </rPr>
      <t xml:space="preserve">核心经营按 </t>
    </r>
    <r>
      <rPr>
        <i val="true"/>
        <sz val="10"/>
        <color rgb="FF7F7F7F"/>
        <rFont val="Arial"/>
        <family val="0"/>
        <charset val="1"/>
      </rPr>
      <t xml:space="preserve">PE </t>
    </r>
    <r>
      <rPr>
        <i val="true"/>
        <sz val="10"/>
        <color rgb="FF7F7F7F"/>
        <rFont val="Noto Sans CJK SC"/>
        <family val="2"/>
      </rPr>
      <t xml:space="preserve">估值 </t>
    </r>
    <r>
      <rPr>
        <i val="true"/>
        <sz val="10"/>
        <color rgb="FF7F7F7F"/>
        <rFont val="Arial"/>
        <family val="0"/>
        <charset val="1"/>
      </rPr>
      <t xml:space="preserve">+ </t>
    </r>
    <r>
      <rPr>
        <i val="true"/>
        <sz val="10"/>
        <color rgb="FF7F7F7F"/>
        <rFont val="Noto Sans CJK SC"/>
        <family val="2"/>
      </rPr>
      <t xml:space="preserve">投资组合（折价后）</t>
    </r>
    <r>
      <rPr>
        <i val="true"/>
        <sz val="10"/>
        <color rgb="FF7F7F7F"/>
        <rFont val="Arial"/>
        <family val="0"/>
        <charset val="1"/>
      </rPr>
      <t xml:space="preserve">+ </t>
    </r>
    <r>
      <rPr>
        <i val="true"/>
        <sz val="10"/>
        <color rgb="FF7F7F7F"/>
        <rFont val="Noto Sans CJK SC"/>
        <family val="2"/>
      </rPr>
      <t xml:space="preserve">净现金，折 </t>
    </r>
    <r>
      <rPr>
        <i val="true"/>
        <sz val="10"/>
        <color rgb="FF7F7F7F"/>
        <rFont val="Arial"/>
        <family val="0"/>
        <charset val="1"/>
      </rPr>
      <t xml:space="preserve">HKD÷</t>
    </r>
    <r>
      <rPr>
        <i val="true"/>
        <sz val="10"/>
        <color rgb="FF7F7F7F"/>
        <rFont val="Noto Sans CJK SC"/>
        <family val="2"/>
      </rPr>
      <t xml:space="preserve">股数。</t>
    </r>
  </si>
  <si>
    <t xml:space="preserve">项目</t>
  </si>
  <si>
    <t xml:space="preserve">口径</t>
  </si>
  <si>
    <r>
      <rPr>
        <b val="true"/>
        <sz val="11"/>
        <color rgb="FFFFFFFF"/>
        <rFont val="Noto Sans CJK SC"/>
        <family val="2"/>
      </rPr>
      <t xml:space="preserve">价值</t>
    </r>
    <r>
      <rPr>
        <b val="true"/>
        <sz val="11"/>
        <color rgb="FFFFFFFF"/>
        <rFont val="Arial"/>
        <family val="0"/>
        <charset val="1"/>
      </rPr>
      <t xml:space="preserve">(RMB B)</t>
    </r>
  </si>
  <si>
    <t xml:space="preserve">核心经营</t>
  </si>
  <si>
    <r>
      <rPr>
        <sz val="11"/>
        <color theme="1"/>
        <rFont val="Calibri"/>
        <family val="2"/>
        <charset val="1"/>
      </rPr>
      <t xml:space="preserve">FY26 </t>
    </r>
    <r>
      <rPr>
        <sz val="11"/>
        <color theme="1"/>
        <rFont val="Noto Sans CJK SC"/>
        <family val="2"/>
      </rPr>
      <t xml:space="preserve">非</t>
    </r>
    <r>
      <rPr>
        <sz val="11"/>
        <color theme="1"/>
        <rFont val="Calibri"/>
        <family val="2"/>
        <charset val="1"/>
      </rPr>
      <t xml:space="preserve">IFRS</t>
    </r>
    <r>
      <rPr>
        <sz val="11"/>
        <color theme="1"/>
        <rFont val="Noto Sans CJK SC"/>
        <family val="2"/>
      </rPr>
      <t xml:space="preserve">净利 </t>
    </r>
    <r>
      <rPr>
        <sz val="11"/>
        <color theme="1"/>
        <rFont val="Calibri"/>
        <family val="2"/>
        <charset val="1"/>
      </rPr>
      <t xml:space="preserve">× PE</t>
    </r>
  </si>
  <si>
    <t xml:space="preserve">投资组合（折价后）</t>
  </si>
  <si>
    <r>
      <rPr>
        <sz val="11"/>
        <color theme="1"/>
        <rFont val="Noto Sans CJK SC"/>
        <family val="2"/>
      </rPr>
      <t xml:space="preserve">上市</t>
    </r>
    <r>
      <rPr>
        <sz val="11"/>
        <color theme="1"/>
        <rFont val="Calibri"/>
        <family val="2"/>
        <charset val="1"/>
      </rPr>
      <t xml:space="preserve">+</t>
    </r>
    <r>
      <rPr>
        <sz val="11"/>
        <color theme="1"/>
        <rFont val="Noto Sans CJK SC"/>
        <family val="2"/>
      </rPr>
      <t xml:space="preserve">未上市股权</t>
    </r>
  </si>
  <si>
    <t xml:space="preserve">净现金</t>
  </si>
  <si>
    <t xml:space="preserve">约略</t>
  </si>
  <si>
    <r>
      <rPr>
        <b val="true"/>
        <sz val="10"/>
        <color rgb="FF000000"/>
        <rFont val="Noto Sans CJK SC"/>
        <family val="2"/>
      </rPr>
      <t xml:space="preserve">合计股权价值</t>
    </r>
    <r>
      <rPr>
        <b val="true"/>
        <sz val="10"/>
        <color rgb="FF000000"/>
        <rFont val="Arial"/>
        <family val="0"/>
        <charset val="1"/>
      </rPr>
      <t xml:space="preserve">(RMB B)</t>
    </r>
  </si>
  <si>
    <r>
      <rPr>
        <sz val="10"/>
        <color rgb="FF000000"/>
        <rFont val="Noto Sans CJK SC"/>
        <family val="2"/>
      </rPr>
      <t xml:space="preserve">折算 </t>
    </r>
    <r>
      <rPr>
        <sz val="10"/>
        <color rgb="FF000000"/>
        <rFont val="Arial"/>
        <family val="0"/>
        <charset val="1"/>
      </rPr>
      <t xml:space="preserve">HKD (B)</t>
    </r>
  </si>
  <si>
    <r>
      <rPr>
        <b val="true"/>
        <sz val="10"/>
        <color rgb="FF000000"/>
        <rFont val="Noto Sans CJK SC"/>
        <family val="2"/>
      </rPr>
      <t xml:space="preserve">每股价值 </t>
    </r>
    <r>
      <rPr>
        <b val="true"/>
        <sz val="10"/>
        <color rgb="FF000000"/>
        <rFont val="Arial"/>
        <family val="0"/>
        <charset val="1"/>
      </rPr>
      <t xml:space="preserve">(HK$)</t>
    </r>
  </si>
  <si>
    <r>
      <rPr>
        <i val="true"/>
        <sz val="10"/>
        <color rgb="FF7F7F7F"/>
        <rFont val="Noto Sans CJK SC"/>
        <family val="2"/>
      </rPr>
      <t xml:space="preserve">注：核心 </t>
    </r>
    <r>
      <rPr>
        <i val="true"/>
        <sz val="10"/>
        <color rgb="FF7F7F7F"/>
        <rFont val="Arial"/>
        <family val="0"/>
        <charset val="1"/>
      </rPr>
      <t xml:space="preserve">PE</t>
    </r>
    <r>
      <rPr>
        <i val="true"/>
        <sz val="10"/>
        <color rgb="FF7F7F7F"/>
        <rFont val="Noto Sans CJK SC"/>
        <family val="2"/>
      </rPr>
      <t xml:space="preserve">、投资组合估值、净现金为推算口径；</t>
    </r>
    <r>
      <rPr>
        <i val="true"/>
        <sz val="10"/>
        <color rgb="FF7F7F7F"/>
        <rFont val="Arial"/>
        <family val="0"/>
        <charset val="1"/>
      </rPr>
      <t xml:space="preserve">SOTP </t>
    </r>
    <r>
      <rPr>
        <i val="true"/>
        <sz val="10"/>
        <color rgb="FF7F7F7F"/>
        <rFont val="Noto Sans CJK SC"/>
        <family val="2"/>
      </rPr>
      <t xml:space="preserve">体现投资组合在 </t>
    </r>
    <r>
      <rPr>
        <i val="true"/>
        <sz val="10"/>
        <color rgb="FF7F7F7F"/>
        <rFont val="Arial"/>
        <family val="0"/>
        <charset val="1"/>
      </rPr>
      <t xml:space="preserve">14x PE </t>
    </r>
    <r>
      <rPr>
        <i val="true"/>
        <sz val="10"/>
        <color rgb="FF7F7F7F"/>
        <rFont val="Noto Sans CJK SC"/>
        <family val="2"/>
      </rPr>
      <t xml:space="preserve">中几乎未计价。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</si>
</sst>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&quot;HK$&quot;#,##0"/>
    <numFmt numFmtId="166" formatCode="#,##0"/>
    <numFmt numFmtId="167" formatCode="0.00"/>
    <numFmt numFmtId="168" formatCode="\¥#,##0"/>
    <numFmt numFmtId="169" formatCode="&quot;HK$&quot;#,##0.00"/>
    <numFmt numFmtId="170" formatCode="0.0\x"/>
    <numFmt numFmtId="171" formatCode="0.0%"/>
    <numFmt numFmtId="172" formatCode="\¥#,##0.0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Noto Sans CJK SC"/>
      <family val="2"/>
    </font>
    <font>
      <b val="true"/>
      <sz val="14"/>
      <color rgb="FF1F4E79"/>
      <name val="Arial"/>
      <family val="0"/>
      <charset val="1"/>
    </font>
    <font>
      <i val="true"/>
      <sz val="10"/>
      <color rgb="FF7F7F7F"/>
      <name val="Noto Sans CJK SC"/>
      <family val="2"/>
    </font>
    <font>
      <i val="true"/>
      <sz val="10"/>
      <color rgb="FF7F7F7F"/>
      <name val="Arial"/>
      <family val="0"/>
      <charset val="1"/>
    </font>
    <font>
      <b val="true"/>
      <sz val="11"/>
      <color rgb="FFFFFFFF"/>
      <name val="Noto Sans CJK SC"/>
      <family val="2"/>
    </font>
    <font>
      <sz val="10"/>
      <color rgb="FF000000"/>
      <name val="Noto Sans CJK SC"/>
      <family val="2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Noto Sans CJK SC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</font>
    <font>
      <sz val="10"/>
      <name val="Noto Sans CJK SC"/>
      <family val="2"/>
    </font>
    <font>
      <sz val="9"/>
      <color rgb="FF000000"/>
      <name val="Arial"/>
      <family val="0"/>
      <charset val="1"/>
    </font>
    <font>
      <i val="true"/>
      <sz val="10"/>
      <color rgb="FFC00000"/>
      <name val="Noto Sans CJK SC"/>
      <family val="2"/>
    </font>
    <font>
      <i val="true"/>
      <sz val="10"/>
      <color rgb="FFC00000"/>
      <name val="Arial"/>
      <family val="0"/>
      <charset val="1"/>
    </font>
    <font>
      <sz val="11"/>
      <color theme="1"/>
      <name val="Noto Sans CJK SC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F2CC"/>
        <bgColor rgb="FFF2F2F2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4" min="2" style="0" width="15"/>
  </cols>
  <sheetData>
    <row r="1" customFormat="false" ht="21.6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4"/>
    </row>
    <row r="5" customFormat="false" ht="15" hidden="false" customHeight="false" outlineLevel="0" collapsed="false">
      <c r="A5" s="5" t="s">
        <v>3</v>
      </c>
      <c r="B5" s="6" t="n">
        <v>431</v>
      </c>
    </row>
    <row r="6" customFormat="false" ht="15" hidden="false" customHeight="false" outlineLevel="0" collapsed="false">
      <c r="A6" s="5" t="s">
        <v>4</v>
      </c>
      <c r="B6" s="7" t="n">
        <v>9100</v>
      </c>
    </row>
    <row r="7" customFormat="false" ht="15" hidden="false" customHeight="false" outlineLevel="0" collapsed="false">
      <c r="A7" s="5" t="s">
        <v>5</v>
      </c>
      <c r="B7" s="8" t="n">
        <v>1.08</v>
      </c>
    </row>
    <row r="8" customFormat="false" ht="15" hidden="false" customHeight="false" outlineLevel="0" collapsed="false">
      <c r="A8" s="9" t="s">
        <v>6</v>
      </c>
      <c r="B8" s="10" t="n">
        <v>292</v>
      </c>
    </row>
    <row r="9" customFormat="false" ht="15" hidden="false" customHeight="false" outlineLevel="0" collapsed="false">
      <c r="A9" s="9" t="s">
        <v>7</v>
      </c>
      <c r="B9" s="10" t="n">
        <v>320</v>
      </c>
    </row>
    <row r="10" customFormat="false" ht="15" hidden="false" customHeight="false" outlineLevel="0" collapsed="false">
      <c r="A10" s="9" t="s">
        <v>8</v>
      </c>
      <c r="B10" s="11" t="n">
        <f aca="false">B8*1000*B7/B6</f>
        <v>34.6549450549451</v>
      </c>
    </row>
    <row r="12" customFormat="false" ht="17.15" hidden="false" customHeight="false" outlineLevel="0" collapsed="false">
      <c r="A12" s="3" t="s">
        <v>9</v>
      </c>
      <c r="B12" s="4"/>
      <c r="C12" s="4"/>
      <c r="D12" s="4"/>
    </row>
    <row r="13" customFormat="false" ht="15" hidden="false" customHeight="false" outlineLevel="0" collapsed="false">
      <c r="A13" s="12" t="s">
        <v>10</v>
      </c>
      <c r="B13" s="13" t="s">
        <v>11</v>
      </c>
      <c r="C13" s="13" t="s">
        <v>12</v>
      </c>
      <c r="D13" s="12" t="s">
        <v>13</v>
      </c>
    </row>
    <row r="14" customFormat="false" ht="15" hidden="false" customHeight="false" outlineLevel="0" collapsed="false">
      <c r="A14" s="14" t="s">
        <v>14</v>
      </c>
      <c r="B14" s="15" t="n">
        <v>36</v>
      </c>
      <c r="C14" s="16" t="n">
        <v>18</v>
      </c>
      <c r="D14" s="17" t="n">
        <v>0.35</v>
      </c>
    </row>
    <row r="15" customFormat="false" ht="15" hidden="false" customHeight="false" outlineLevel="0" collapsed="false">
      <c r="A15" s="14" t="s">
        <v>15</v>
      </c>
      <c r="B15" s="15" t="n">
        <v>36</v>
      </c>
      <c r="C15" s="16" t="n">
        <v>15</v>
      </c>
      <c r="D15" s="17" t="n">
        <v>0.45</v>
      </c>
    </row>
    <row r="16" customFormat="false" ht="15" hidden="false" customHeight="false" outlineLevel="0" collapsed="false">
      <c r="A16" s="14" t="s">
        <v>16</v>
      </c>
      <c r="B16" s="15" t="n">
        <v>36</v>
      </c>
      <c r="C16" s="16" t="n">
        <v>12</v>
      </c>
      <c r="D16" s="17" t="n">
        <v>0.2</v>
      </c>
    </row>
    <row r="18" customFormat="false" ht="15" hidden="false" customHeight="false" outlineLevel="0" collapsed="false">
      <c r="A18" s="2" t="s">
        <v>17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13" min="2" style="0" width="9"/>
  </cols>
  <sheetData>
    <row r="1" customFormat="false" ht="21.6" hidden="false" customHeight="false" outlineLevel="0" collapsed="false">
      <c r="A1" s="1" t="s">
        <v>18</v>
      </c>
    </row>
    <row r="2" customFormat="false" ht="15" hidden="false" customHeight="false" outlineLevel="0" collapsed="false">
      <c r="A2" s="2" t="s">
        <v>19</v>
      </c>
    </row>
    <row r="4" customFormat="false" ht="15" hidden="false" customHeight="false" outlineLevel="0" collapsed="false">
      <c r="A4" s="18" t="s">
        <v>20</v>
      </c>
      <c r="B4" s="19" t="s">
        <v>21</v>
      </c>
      <c r="C4" s="19" t="s">
        <v>22</v>
      </c>
      <c r="D4" s="19" t="s">
        <v>23</v>
      </c>
      <c r="E4" s="19" t="s">
        <v>24</v>
      </c>
      <c r="F4" s="19" t="s">
        <v>25</v>
      </c>
      <c r="G4" s="19" t="s">
        <v>26</v>
      </c>
      <c r="H4" s="19" t="s">
        <v>27</v>
      </c>
      <c r="I4" s="19" t="s">
        <v>28</v>
      </c>
      <c r="J4" s="19" t="s">
        <v>29</v>
      </c>
      <c r="K4" s="19" t="s">
        <v>30</v>
      </c>
      <c r="L4" s="19" t="s">
        <v>31</v>
      </c>
      <c r="M4" s="19" t="s">
        <v>32</v>
      </c>
    </row>
    <row r="5" customFormat="false" ht="15" hidden="false" customHeight="false" outlineLevel="0" collapsed="false">
      <c r="A5" s="20" t="s">
        <v>33</v>
      </c>
      <c r="B5" s="21" t="n">
        <v>149.2</v>
      </c>
      <c r="C5" s="21" t="n">
        <v>154.6</v>
      </c>
      <c r="D5" s="21" t="n">
        <v>155.2</v>
      </c>
      <c r="E5" s="21" t="n">
        <v>159.5</v>
      </c>
      <c r="F5" s="21" t="n">
        <v>161.1</v>
      </c>
      <c r="G5" s="21" t="n">
        <v>167.2</v>
      </c>
      <c r="H5" s="21" t="n">
        <v>172.4</v>
      </c>
      <c r="I5" s="21" t="n">
        <v>180</v>
      </c>
      <c r="J5" s="21" t="n">
        <v>184.5</v>
      </c>
      <c r="K5" s="21" t="n">
        <v>192.9</v>
      </c>
      <c r="L5" s="21" t="n">
        <v>194.4</v>
      </c>
      <c r="M5" s="21" t="n">
        <v>196.5</v>
      </c>
    </row>
    <row r="6" customFormat="false" ht="15" hidden="false" customHeight="false" outlineLevel="0" collapsed="false">
      <c r="A6" s="22" t="s">
        <v>34</v>
      </c>
      <c r="B6" s="23" t="n">
        <v>0.1132</v>
      </c>
      <c r="C6" s="23" t="n">
        <v>0.1037</v>
      </c>
      <c r="D6" s="23" t="n">
        <v>0.0707</v>
      </c>
      <c r="E6" s="23" t="n">
        <v>0.0634</v>
      </c>
      <c r="F6" s="23" t="n">
        <v>0.0798</v>
      </c>
      <c r="G6" s="23" t="n">
        <v>0.0813</v>
      </c>
      <c r="H6" s="23" t="n">
        <v>0.1112</v>
      </c>
      <c r="I6" s="23" t="n">
        <v>0.1287</v>
      </c>
      <c r="J6" s="23" t="n">
        <v>0.1452</v>
      </c>
      <c r="K6" s="23" t="n">
        <v>0.1536</v>
      </c>
      <c r="L6" s="23" t="n">
        <v>0.1271</v>
      </c>
      <c r="M6" s="23" t="n">
        <v>0.0913</v>
      </c>
    </row>
    <row r="7" customFormat="false" ht="15" hidden="false" customHeight="false" outlineLevel="0" collapsed="false">
      <c r="A7" s="22" t="s">
        <v>35</v>
      </c>
      <c r="B7" s="23" t="n">
        <v>0.4748</v>
      </c>
      <c r="C7" s="23" t="n">
        <v>0.4949</v>
      </c>
      <c r="D7" s="23" t="n">
        <v>0.4998</v>
      </c>
      <c r="E7" s="23" t="n">
        <v>0.5258</v>
      </c>
      <c r="F7" s="23" t="n">
        <v>0.5331</v>
      </c>
      <c r="G7" s="23" t="n">
        <v>0.5313</v>
      </c>
      <c r="H7" s="23" t="n">
        <v>0.526</v>
      </c>
      <c r="I7" s="23" t="n">
        <v>0.5582</v>
      </c>
      <c r="J7" s="23" t="n">
        <v>0.5692</v>
      </c>
      <c r="K7" s="23" t="n">
        <v>0.5641</v>
      </c>
      <c r="L7" s="23" t="n">
        <v>0.5585</v>
      </c>
      <c r="M7" s="23" t="n">
        <v>0.5664</v>
      </c>
    </row>
    <row r="8" customFormat="false" ht="15" hidden="false" customHeight="false" outlineLevel="0" collapsed="false">
      <c r="A8" s="20" t="s">
        <v>36</v>
      </c>
      <c r="B8" s="21" t="n">
        <v>36.3</v>
      </c>
      <c r="C8" s="21" t="n">
        <v>44.3</v>
      </c>
      <c r="D8" s="21" t="n">
        <v>44.3</v>
      </c>
      <c r="E8" s="21" t="n">
        <v>52.6</v>
      </c>
      <c r="F8" s="21" t="n">
        <v>50.7</v>
      </c>
      <c r="G8" s="21" t="n">
        <v>53.3</v>
      </c>
      <c r="H8" s="21" t="n">
        <v>51.3</v>
      </c>
      <c r="I8" s="21" t="n">
        <v>61.6</v>
      </c>
      <c r="J8" s="21" t="n">
        <v>60.1</v>
      </c>
      <c r="K8" s="21" t="n">
        <v>63.6</v>
      </c>
      <c r="L8" s="21" t="n">
        <v>64.4</v>
      </c>
      <c r="M8" s="21" t="n">
        <v>67.4</v>
      </c>
    </row>
    <row r="9" customFormat="false" ht="15" hidden="false" customHeight="false" outlineLevel="0" collapsed="false">
      <c r="A9" s="22" t="s">
        <v>37</v>
      </c>
      <c r="B9" s="23" t="n">
        <v>0.2432</v>
      </c>
      <c r="C9" s="23" t="n">
        <v>0.2868</v>
      </c>
      <c r="D9" s="23" t="n">
        <v>0.2853</v>
      </c>
      <c r="E9" s="23" t="n">
        <v>0.3295</v>
      </c>
      <c r="F9" s="23" t="n">
        <v>0.3149</v>
      </c>
      <c r="G9" s="23" t="n">
        <v>0.319</v>
      </c>
      <c r="H9" s="23" t="n">
        <v>0.2977</v>
      </c>
      <c r="I9" s="23" t="n">
        <v>0.342</v>
      </c>
      <c r="J9" s="23" t="n">
        <v>0.3258</v>
      </c>
      <c r="K9" s="23" t="n">
        <v>0.3295</v>
      </c>
      <c r="L9" s="23" t="n">
        <v>0.3313</v>
      </c>
      <c r="M9" s="23" t="n">
        <v>0.3429</v>
      </c>
    </row>
    <row r="10" customFormat="false" ht="15" hidden="false" customHeight="false" outlineLevel="0" collapsed="false">
      <c r="A10" s="22" t="s">
        <v>38</v>
      </c>
      <c r="B10" s="21" t="n">
        <v>26.2</v>
      </c>
      <c r="C10" s="21" t="n">
        <v>36.2</v>
      </c>
      <c r="D10" s="21" t="n">
        <v>27</v>
      </c>
      <c r="E10" s="21" t="n">
        <v>41.9</v>
      </c>
      <c r="F10" s="21" t="n">
        <v>47.6</v>
      </c>
      <c r="G10" s="21" t="n">
        <v>53.2</v>
      </c>
      <c r="H10" s="21" t="n">
        <v>51.3</v>
      </c>
      <c r="I10" s="21" t="n">
        <v>47.8</v>
      </c>
      <c r="J10" s="21" t="n">
        <v>55.6</v>
      </c>
      <c r="K10" s="21" t="n">
        <v>63.1</v>
      </c>
      <c r="L10" s="21" t="n">
        <v>58.3</v>
      </c>
      <c r="M10" s="21" t="n">
        <v>58.1</v>
      </c>
    </row>
    <row r="12" customFormat="false" ht="15" hidden="false" customHeight="false" outlineLevel="0" collapsed="false">
      <c r="A12" s="2" t="s">
        <v>39</v>
      </c>
    </row>
    <row r="13" customFormat="false" ht="15" hidden="false" customHeight="false" outlineLevel="0" collapsed="false">
      <c r="A13" s="24" t="s">
        <v>40</v>
      </c>
    </row>
    <row r="14" customFormat="false" ht="15" hidden="false" customHeight="false" outlineLevel="0" collapsed="false">
      <c r="A14" s="24" t="s">
        <v>41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5" min="2" style="0" width="13"/>
  </cols>
  <sheetData>
    <row r="1" customFormat="false" ht="21.6" hidden="false" customHeight="false" outlineLevel="0" collapsed="false">
      <c r="A1" s="1" t="s">
        <v>42</v>
      </c>
    </row>
    <row r="2" customFormat="false" ht="15" hidden="false" customHeight="false" outlineLevel="0" collapsed="false">
      <c r="A2" s="2" t="s">
        <v>43</v>
      </c>
    </row>
    <row r="4" customFormat="false" ht="15" hidden="false" customHeight="false" outlineLevel="0" collapsed="false">
      <c r="A4" s="18" t="s">
        <v>44</v>
      </c>
      <c r="B4" s="19" t="s">
        <v>45</v>
      </c>
      <c r="C4" s="25" t="s">
        <v>46</v>
      </c>
      <c r="D4" s="25" t="s">
        <v>47</v>
      </c>
      <c r="E4" s="25" t="s">
        <v>48</v>
      </c>
    </row>
    <row r="5" customFormat="false" ht="15" hidden="false" customHeight="false" outlineLevel="0" collapsed="false">
      <c r="A5" s="20" t="s">
        <v>49</v>
      </c>
      <c r="B5" s="26" t="n">
        <v>751.8</v>
      </c>
      <c r="C5" s="26" t="n">
        <v>850</v>
      </c>
      <c r="D5" s="26" t="n">
        <v>955</v>
      </c>
      <c r="E5" s="26" t="n">
        <v>1060</v>
      </c>
    </row>
    <row r="6" customFormat="false" ht="15" hidden="false" customHeight="false" outlineLevel="0" collapsed="false">
      <c r="A6" s="27" t="s">
        <v>50</v>
      </c>
      <c r="B6" s="28"/>
      <c r="C6" s="29" t="n">
        <f aca="false">C5/B5-1</f>
        <v>0.130619845703645</v>
      </c>
      <c r="D6" s="29" t="n">
        <f aca="false">D5/C5-1</f>
        <v>0.123529411764706</v>
      </c>
      <c r="E6" s="29" t="n">
        <f aca="false">E5/D5-1</f>
        <v>0.109947643979058</v>
      </c>
    </row>
    <row r="7" customFormat="false" ht="15" hidden="false" customHeight="false" outlineLevel="0" collapsed="false">
      <c r="A7" s="20" t="s">
        <v>51</v>
      </c>
      <c r="B7" s="26" t="n">
        <v>259.6</v>
      </c>
      <c r="C7" s="26" t="n">
        <v>292</v>
      </c>
      <c r="D7" s="26" t="n">
        <v>320</v>
      </c>
      <c r="E7" s="26" t="n">
        <v>355</v>
      </c>
    </row>
    <row r="8" customFormat="false" ht="15" hidden="false" customHeight="false" outlineLevel="0" collapsed="false">
      <c r="A8" s="22" t="s">
        <v>52</v>
      </c>
      <c r="B8" s="29" t="n">
        <f aca="false">B7/B5</f>
        <v>0.345304602287843</v>
      </c>
      <c r="C8" s="29" t="n">
        <f aca="false">C7/C5</f>
        <v>0.343529411764706</v>
      </c>
      <c r="D8" s="29" t="n">
        <f aca="false">D7/D5</f>
        <v>0.335078534031414</v>
      </c>
      <c r="E8" s="29" t="n">
        <f aca="false">E7/E5</f>
        <v>0.334905660377358</v>
      </c>
    </row>
    <row r="9" customFormat="false" ht="15" hidden="false" customHeight="false" outlineLevel="0" collapsed="false">
      <c r="A9" s="20" t="s">
        <v>53</v>
      </c>
      <c r="B9" s="30" t="n">
        <f aca="false">B7*1000*假设!$B$7/假设!$B$6</f>
        <v>30.8096703296703</v>
      </c>
      <c r="C9" s="30" t="n">
        <f aca="false">C7*1000*假设!$B$7/假设!$B$6</f>
        <v>34.6549450549451</v>
      </c>
      <c r="D9" s="30" t="n">
        <f aca="false">D7*1000*假设!$B$7/假设!$B$6</f>
        <v>37.978021978022</v>
      </c>
      <c r="E9" s="30" t="n">
        <f aca="false">E7*1000*假设!$B$7/假设!$B$6</f>
        <v>42.1318681318681</v>
      </c>
    </row>
    <row r="11" customFormat="false" ht="15" hidden="false" customHeight="false" outlineLevel="0" collapsed="false">
      <c r="A11" s="2" t="s">
        <v>54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6" min="2" style="0" width="14"/>
  </cols>
  <sheetData>
    <row r="1" customFormat="false" ht="21.6" hidden="false" customHeight="false" outlineLevel="0" collapsed="false">
      <c r="A1" s="1" t="s">
        <v>55</v>
      </c>
    </row>
    <row r="2" customFormat="false" ht="15" hidden="false" customHeight="false" outlineLevel="0" collapsed="false">
      <c r="A2" s="2" t="s">
        <v>56</v>
      </c>
    </row>
    <row r="4" customFormat="false" ht="17.15" hidden="false" customHeight="false" outlineLevel="0" collapsed="false">
      <c r="A4" s="31" t="s">
        <v>10</v>
      </c>
      <c r="B4" s="32" t="s">
        <v>11</v>
      </c>
      <c r="C4" s="32" t="s">
        <v>12</v>
      </c>
      <c r="D4" s="31" t="s">
        <v>57</v>
      </c>
      <c r="E4" s="32" t="s">
        <v>58</v>
      </c>
      <c r="F4" s="31" t="s">
        <v>13</v>
      </c>
    </row>
    <row r="5" customFormat="false" ht="15" hidden="false" customHeight="false" outlineLevel="0" collapsed="false">
      <c r="A5" s="33" t="s">
        <v>59</v>
      </c>
      <c r="B5" s="30" t="n">
        <f aca="false">假设!B14</f>
        <v>36</v>
      </c>
      <c r="C5" s="34" t="n">
        <f aca="false">假设!C14</f>
        <v>18</v>
      </c>
      <c r="D5" s="35" t="n">
        <f aca="false">B5*C5</f>
        <v>648</v>
      </c>
      <c r="E5" s="29" t="n">
        <f aca="false">D5/假设!$B$5-1</f>
        <v>0.503480278422274</v>
      </c>
      <c r="F5" s="29" t="n">
        <f aca="false">假设!D14</f>
        <v>0.35</v>
      </c>
    </row>
    <row r="6" customFormat="false" ht="15" hidden="false" customHeight="false" outlineLevel="0" collapsed="false">
      <c r="A6" s="33" t="s">
        <v>60</v>
      </c>
      <c r="B6" s="30" t="n">
        <f aca="false">假设!B15</f>
        <v>36</v>
      </c>
      <c r="C6" s="34" t="n">
        <f aca="false">假设!C15</f>
        <v>15</v>
      </c>
      <c r="D6" s="35" t="n">
        <f aca="false">B6*C6</f>
        <v>540</v>
      </c>
      <c r="E6" s="29" t="n">
        <f aca="false">D6/假设!$B$5-1</f>
        <v>0.252900232018561</v>
      </c>
      <c r="F6" s="29" t="n">
        <f aca="false">假设!D15</f>
        <v>0.45</v>
      </c>
    </row>
    <row r="7" customFormat="false" ht="15" hidden="false" customHeight="false" outlineLevel="0" collapsed="false">
      <c r="A7" s="33" t="s">
        <v>61</v>
      </c>
      <c r="B7" s="30" t="n">
        <f aca="false">假设!B16</f>
        <v>36</v>
      </c>
      <c r="C7" s="34" t="n">
        <f aca="false">假设!C16</f>
        <v>12</v>
      </c>
      <c r="D7" s="35" t="n">
        <f aca="false">B7*C7</f>
        <v>432</v>
      </c>
      <c r="E7" s="29" t="n">
        <f aca="false">D7/假设!$B$5-1</f>
        <v>0.00232018561484915</v>
      </c>
      <c r="F7" s="29" t="n">
        <f aca="false">假设!D16</f>
        <v>0.2</v>
      </c>
    </row>
    <row r="8" customFormat="false" ht="15" hidden="false" customHeight="false" outlineLevel="0" collapsed="false">
      <c r="A8" s="20" t="s">
        <v>62</v>
      </c>
      <c r="B8" s="28"/>
      <c r="C8" s="28"/>
      <c r="D8" s="36" t="n">
        <f aca="false">SUMPRODUCT(D5:D7,F5:F7)</f>
        <v>556.2</v>
      </c>
      <c r="E8" s="37" t="n">
        <f aca="false">D8/假设!$B$5-1</f>
        <v>0.290487238979118</v>
      </c>
      <c r="F8" s="28"/>
    </row>
    <row r="10" customFormat="false" ht="15" hidden="false" customHeight="false" outlineLevel="0" collapsed="false">
      <c r="A10" s="2" t="s">
        <v>63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4" min="2" style="0" width="16"/>
  </cols>
  <sheetData>
    <row r="1" customFormat="false" ht="21.6" hidden="false" customHeight="false" outlineLevel="0" collapsed="false">
      <c r="A1" s="1" t="s">
        <v>64</v>
      </c>
    </row>
    <row r="2" customFormat="false" ht="15" hidden="false" customHeight="false" outlineLevel="0" collapsed="false">
      <c r="A2" s="2" t="s">
        <v>65</v>
      </c>
    </row>
    <row r="4" customFormat="false" ht="17.15" hidden="false" customHeight="false" outlineLevel="0" collapsed="false">
      <c r="A4" s="38" t="s">
        <v>66</v>
      </c>
      <c r="B4" s="38" t="s">
        <v>67</v>
      </c>
      <c r="C4" s="39" t="s">
        <v>68</v>
      </c>
    </row>
    <row r="5" customFormat="false" ht="17.15" hidden="false" customHeight="false" outlineLevel="0" collapsed="false">
      <c r="A5" s="20" t="s">
        <v>69</v>
      </c>
      <c r="B5" s="28" t="s">
        <v>70</v>
      </c>
      <c r="C5" s="40" t="n">
        <f aca="false">假设!B8*15</f>
        <v>4380</v>
      </c>
    </row>
    <row r="6" customFormat="false" ht="17.15" hidden="false" customHeight="false" outlineLevel="0" collapsed="false">
      <c r="A6" s="20" t="s">
        <v>71</v>
      </c>
      <c r="B6" s="41" t="s">
        <v>72</v>
      </c>
      <c r="C6" s="26" t="n">
        <v>600</v>
      </c>
    </row>
    <row r="7" customFormat="false" ht="15" hidden="false" customHeight="false" outlineLevel="0" collapsed="false">
      <c r="A7" s="22" t="s">
        <v>73</v>
      </c>
      <c r="B7" s="41" t="s">
        <v>74</v>
      </c>
      <c r="C7" s="26" t="n">
        <v>100</v>
      </c>
    </row>
    <row r="8" customFormat="false" ht="15" hidden="false" customHeight="false" outlineLevel="0" collapsed="false">
      <c r="A8" s="20" t="s">
        <v>75</v>
      </c>
      <c r="B8" s="28"/>
      <c r="C8" s="42" t="n">
        <f aca="false">SUM(C5:C7)</f>
        <v>5080</v>
      </c>
    </row>
    <row r="9" customFormat="false" ht="15" hidden="false" customHeight="false" outlineLevel="0" collapsed="false">
      <c r="A9" s="22" t="s">
        <v>76</v>
      </c>
      <c r="B9" s="28"/>
      <c r="C9" s="43" t="n">
        <f aca="false">C8*假设!$B$7</f>
        <v>5486.4</v>
      </c>
    </row>
    <row r="10" customFormat="false" ht="15" hidden="false" customHeight="false" outlineLevel="0" collapsed="false">
      <c r="A10" s="20" t="s">
        <v>77</v>
      </c>
      <c r="B10" s="28"/>
      <c r="C10" s="44" t="n">
        <f aca="false">C9*1000/假设!$B$6</f>
        <v>602.901098901099</v>
      </c>
    </row>
    <row r="12" customFormat="false" ht="15" hidden="false" customHeight="false" outlineLevel="0" collapsed="false">
      <c r="A12" s="2" t="s">
        <v>78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2026-07-01T10:27:17Z</dcterms:created>
  <dc:creator>openpyxl</dc:creator>
  <dc:description/>
  <dc:language>en-US</dc:language>
  <cp:lastModifiedBy/>
  <dcterms:modified xsi:type="dcterms:W3CDTF">2026-07-01T10:27:17Z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