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周期模型" sheetId="3" state="visible" r:id="rId5"/>
    <sheet name="情景定价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</t>
        </r>
        <r>
          <rPr>
            <sz val="10"/>
            <rFont val="Noto Sans CJK SC"/>
            <family val="2"/>
          </rPr>
          <t xml:space="preserve">公开行情 </t>
        </r>
        <r>
          <rPr>
            <sz val="10"/>
            <rFont val="Arial"/>
            <family val="2"/>
          </rPr>
          <t xml:space="preserve">2026-06-26</t>
        </r>
      </text>
    </comment>
    <comment ref="B6" authorId="0">
      <text>
        <r>
          <rPr>
            <sz val="10"/>
            <rFont val="Noto Sans CJK SC"/>
            <family val="2"/>
          </rPr>
          <t xml:space="preserve">约 </t>
        </r>
        <r>
          <rPr>
            <sz val="10"/>
            <rFont val="Arial"/>
            <family val="2"/>
          </rPr>
          <t xml:space="preserve">7.28 </t>
        </r>
        <r>
          <rPr>
            <sz val="10"/>
            <rFont val="Noto Sans CJK SC"/>
            <family val="2"/>
          </rPr>
          <t xml:space="preserve">亿股</t>
        </r>
      </text>
    </comment>
    <comment ref="B7" authorId="0">
      <text>
        <r>
          <rPr>
            <sz val="10"/>
            <rFont val="Arial"/>
            <family val="2"/>
          </rPr>
          <t xml:space="preserve">= </t>
        </r>
        <r>
          <rPr>
            <sz val="10"/>
            <rFont val="Noto Sans CJK SC"/>
            <family val="2"/>
          </rPr>
          <t xml:space="preserve">价格</t>
        </r>
        <r>
          <rPr>
            <sz val="10"/>
            <rFont val="Arial"/>
            <family val="2"/>
          </rPr>
          <t xml:space="preserve">×</t>
        </r>
        <r>
          <rPr>
            <sz val="10"/>
            <rFont val="Noto Sans CJK SC"/>
            <family val="2"/>
          </rPr>
          <t xml:space="preserve">股数</t>
        </r>
      </text>
    </comment>
    <comment ref="B8" authorId="0">
      <text>
        <r>
          <rPr>
            <sz val="10"/>
            <rFont val="Arial"/>
            <family val="2"/>
          </rPr>
          <t xml:space="preserve">Source: SK hynix 1Q26</t>
        </r>
      </text>
    </comment>
    <comment ref="B9" authorId="0">
      <text>
        <r>
          <rPr>
            <sz val="10"/>
            <rFont val="Noto Sans CJK SC"/>
            <family val="2"/>
          </rPr>
          <t xml:space="preserve">净现金 ₩</t>
        </r>
        <r>
          <rPr>
            <sz val="10"/>
            <rFont val="Arial"/>
            <family val="2"/>
          </rPr>
          <t xml:space="preserve">35</t>
        </r>
        <r>
          <rPr>
            <sz val="10"/>
            <rFont val="Noto Sans CJK SC"/>
            <family val="2"/>
          </rPr>
          <t xml:space="preserve">万亿</t>
        </r>
      </text>
    </comment>
    <comment ref="B10" authorId="0">
      <text>
        <r>
          <rPr>
            <sz val="10"/>
            <rFont val="Arial"/>
            <family val="2"/>
          </rPr>
          <t xml:space="preserve">Source: SK hynix 1Q26</t>
        </r>
        <r>
          <rPr>
            <sz val="10"/>
            <rFont val="Noto Sans CJK SC"/>
            <family val="2"/>
          </rPr>
          <t xml:space="preserve">（含一次性投资收益）</t>
        </r>
      </text>
    </comment>
    <comment ref="B11" authorId="0">
      <text>
        <r>
          <rPr>
            <sz val="10"/>
            <rFont val="Arial"/>
            <family val="2"/>
          </rPr>
          <t xml:space="preserve">= Q1</t>
        </r>
        <r>
          <rPr>
            <sz val="10"/>
            <rFont val="Noto Sans CJK SC"/>
            <family val="2"/>
          </rPr>
          <t xml:space="preserve">净利</t>
        </r>
        <r>
          <rPr>
            <sz val="10"/>
            <rFont val="Arial"/>
            <family val="2"/>
          </rPr>
          <t xml:space="preserve">×4 / </t>
        </r>
        <r>
          <rPr>
            <sz val="10"/>
            <rFont val="Noto Sans CJK SC"/>
            <family val="2"/>
          </rPr>
          <t xml:space="preserve">股数（峰值口径）</t>
        </r>
      </text>
    </comment>
  </commentList>
</comments>
</file>

<file path=xl/sharedStrings.xml><?xml version="1.0" encoding="utf-8"?>
<sst xmlns="http://schemas.openxmlformats.org/spreadsheetml/2006/main" count="72" uniqueCount="62">
  <si>
    <r>
      <rPr>
        <b val="true"/>
        <sz val="14"/>
        <color rgb="FF1F4E79"/>
        <rFont val="Arial"/>
        <family val="0"/>
        <charset val="1"/>
      </rPr>
      <t xml:space="preserve">SK </t>
    </r>
    <r>
      <rPr>
        <b val="true"/>
        <sz val="14"/>
        <color rgb="FF1F4E79"/>
        <rFont val="Noto Sans CJK SC"/>
        <family val="2"/>
      </rPr>
      <t xml:space="preserve">海力士 </t>
    </r>
    <r>
      <rPr>
        <b val="true"/>
        <sz val="14"/>
        <color rgb="FF1F4E79"/>
        <rFont val="Arial"/>
        <family val="0"/>
        <charset val="1"/>
      </rPr>
      <t xml:space="preserve">(000660.KS)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可调输入；黄底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关键假设）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</si>
  <si>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Q1 2026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2026-03-31</t>
    </r>
    <r>
      <rPr>
        <i val="true"/>
        <sz val="10"/>
        <color rgb="FF7F7F7F"/>
        <rFont val="Noto Sans CJK SC"/>
        <family val="2"/>
      </rPr>
      <t xml:space="preserve">）</t>
    </r>
    <r>
      <rPr>
        <i val="true"/>
        <sz val="10"/>
        <color rgb="FF7F7F7F"/>
        <rFont val="Arial"/>
        <family val="0"/>
        <charset val="1"/>
      </rPr>
      <t xml:space="preserve">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2026-06-26</t>
    </r>
    <r>
      <rPr>
        <i val="true"/>
        <sz val="10"/>
        <color rgb="FF7F7F7F"/>
        <rFont val="Noto Sans CJK SC"/>
        <family val="2"/>
      </rPr>
      <t xml:space="preserve">；货币 韩元₩，金额单位 万亿韩元，</t>
    </r>
    <r>
      <rPr>
        <i val="true"/>
        <sz val="10"/>
        <color rgb="FF7F7F7F"/>
        <rFont val="Arial"/>
        <family val="0"/>
        <charset val="1"/>
      </rPr>
      <t xml:space="preserve">EPS/</t>
    </r>
    <r>
      <rPr>
        <i val="true"/>
        <sz val="10"/>
        <color rgb="FF7F7F7F"/>
        <rFont val="Noto Sans CJK SC"/>
        <family val="2"/>
      </rPr>
      <t xml:space="preserve">价格 ₩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股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</si>
  <si>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</si>
  <si>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(₩/share)</t>
    </r>
  </si>
  <si>
    <r>
      <rPr>
        <sz val="10"/>
        <color rgb="FF000000"/>
        <rFont val="Noto Sans CJK SC"/>
        <family val="2"/>
      </rPr>
      <t xml:space="preserve">股数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百万股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</si>
  <si>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市值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万亿₩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</si>
  <si>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现金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万亿₩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</si>
  <si>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有息负债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万亿₩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</si>
  <si>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Q1'26 </t>
    </r>
    <r>
      <rPr>
        <sz val="10"/>
        <color rgb="FF000000"/>
        <rFont val="Noto Sans CJK SC"/>
        <family val="2"/>
      </rPr>
      <t xml:space="preserve">净利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万亿₩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</si>
  <si>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峰值年化 </t>
    </r>
    <r>
      <rPr>
        <sz val="10"/>
        <color rgb="FF000000"/>
        <rFont val="Arial"/>
        <family val="0"/>
        <charset val="1"/>
      </rPr>
      <t xml:space="preserve">EPS (₩)</t>
    </r>
  </si>
  <si>
    <r>
      <rPr>
        <b val="true"/>
        <sz val="11"/>
        <color rgb="FFFFFFFF"/>
        <rFont val="Noto Sans CJK SC"/>
        <family val="2"/>
      </rPr>
      <t xml:space="preserve">情景假设（每股盈利 </t>
    </r>
    <r>
      <rPr>
        <b val="true"/>
        <sz val="11"/>
        <color rgb="FFFFFFFF"/>
        <rFont val="Arial"/>
        <family val="0"/>
        <charset val="1"/>
      </rPr>
      <t xml:space="preserve">× </t>
    </r>
    <r>
      <rPr>
        <b val="true"/>
        <sz val="11"/>
        <color rgb="FFFFFFFF"/>
        <rFont val="Noto Sans CJK SC"/>
        <family val="2"/>
      </rPr>
      <t xml:space="preserve">周期市盈率）</t>
    </r>
  </si>
  <si>
    <t xml:space="preserve">情景</t>
  </si>
  <si>
    <r>
      <rPr>
        <b val="true"/>
        <sz val="11"/>
        <color rgb="FFFFFFFF"/>
        <rFont val="Noto Sans CJK SC"/>
        <family val="2"/>
      </rPr>
      <t xml:space="preserve">情景</t>
    </r>
    <r>
      <rPr>
        <b val="true"/>
        <sz val="11"/>
        <color rgb="FFFFFFFF"/>
        <rFont val="Arial"/>
        <family val="0"/>
        <charset val="1"/>
      </rPr>
      <t xml:space="preserve">EPS(₩)</t>
    </r>
  </si>
  <si>
    <r>
      <rPr>
        <b val="true"/>
        <sz val="11"/>
        <color rgb="FFFFFFFF"/>
        <rFont val="Noto Sans CJK SC"/>
        <family val="2"/>
      </rPr>
      <t xml:space="preserve">周期</t>
    </r>
    <r>
      <rPr>
        <b val="true"/>
        <sz val="11"/>
        <color rgb="FFFFFFFF"/>
        <rFont val="Arial"/>
        <family val="0"/>
        <charset val="1"/>
      </rPr>
      <t xml:space="preserve">PE</t>
    </r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</si>
  <si>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</si>
  <si>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</si>
  <si>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</si>
  <si>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</si>
  <si>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r>
      <rPr>
        <i val="true"/>
        <sz val="10"/>
        <color rgb="FF7F7F7F"/>
        <rFont val="Noto Sans CJK SC"/>
        <family val="2"/>
      </rPr>
      <t xml:space="preserve">注：内存为强周期股，峰值 </t>
    </r>
    <r>
      <rPr>
        <i val="true"/>
        <sz val="10"/>
        <color rgb="FF7F7F7F"/>
        <rFont val="Arial"/>
        <family val="0"/>
        <charset val="1"/>
      </rPr>
      <t xml:space="preserve">PE </t>
    </r>
    <r>
      <rPr>
        <i val="true"/>
        <sz val="10"/>
        <color rgb="FF7F7F7F"/>
        <rFont val="Noto Sans CJK SC"/>
        <family val="2"/>
      </rPr>
      <t xml:space="preserve">偏低属正常；</t>
    </r>
    <r>
      <rPr>
        <i val="true"/>
        <sz val="10"/>
        <color rgb="FF7F7F7F"/>
        <rFont val="Arial"/>
        <family val="0"/>
        <charset val="1"/>
      </rPr>
      <t xml:space="preserve">EPS/PE/</t>
    </r>
    <r>
      <rPr>
        <i val="true"/>
        <sz val="10"/>
        <color rgb="FF7F7F7F"/>
        <rFont val="Noto Sans CJK SC"/>
        <family val="2"/>
      </rPr>
      <t xml:space="preserve">概率均为推算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模型化口径。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</si>
  <si>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个季度（真实季报，万亿₩；周期完整弧线）</t>
    </r>
  </si>
  <si>
    <r>
      <rPr>
        <i val="true"/>
        <sz val="10"/>
        <color rgb="FF7F7F7F"/>
        <rFont val="Noto Sans CJK SC"/>
        <family val="2"/>
      </rPr>
      <t xml:space="preserve">来源：</t>
    </r>
    <r>
      <rPr>
        <i val="true"/>
        <sz val="10"/>
        <color rgb="FF7F7F7F"/>
        <rFont val="Arial"/>
        <family val="0"/>
        <charset val="1"/>
      </rPr>
      <t xml:space="preserve">SK hynix </t>
    </r>
    <r>
      <rPr>
        <i val="true"/>
        <sz val="10"/>
        <color rgb="FF7F7F7F"/>
        <rFont val="Noto Sans CJK SC"/>
        <family val="2"/>
      </rPr>
      <t xml:space="preserve">季报（经 </t>
    </r>
    <r>
      <rPr>
        <i val="true"/>
        <sz val="10"/>
        <color rgb="FF7F7F7F"/>
        <rFont val="Arial"/>
        <family val="0"/>
        <charset val="1"/>
      </rPr>
      <t xml:space="preserve">stockanalysis / S&amp;P Global </t>
    </r>
    <r>
      <rPr>
        <i val="true"/>
        <sz val="10"/>
        <color rgb="FF7F7F7F"/>
        <rFont val="Noto Sans CJK SC"/>
        <family val="2"/>
      </rPr>
      <t xml:space="preserve">标准化）。已披露实际值，非模型。</t>
    </r>
  </si>
  <si>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万亿₩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</si>
  <si>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Q2'23</t>
  </si>
  <si>
    <t xml:space="preserve">Q3'23</t>
  </si>
  <si>
    <t xml:space="preserve">Q4'23</t>
  </si>
  <si>
    <t xml:space="preserve">Q1'24</t>
  </si>
  <si>
    <t xml:space="preserve">Q2'24</t>
  </si>
  <si>
    <t xml:space="preserve">Q3'24</t>
  </si>
  <si>
    <t xml:space="preserve">Q4'24</t>
  </si>
  <si>
    <t xml:space="preserve">Q1'25</t>
  </si>
  <si>
    <t xml:space="preserve">Q2'25</t>
  </si>
  <si>
    <t xml:space="preserve">Q3'25</t>
  </si>
  <si>
    <t xml:space="preserve">Q4'25</t>
  </si>
  <si>
    <t xml:space="preserve">Q1'26</t>
  </si>
  <si>
    <t xml:space="preserve">营业收入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</si>
  <si>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</si>
  <si>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t xml:space="preserve">经营利润</t>
  </si>
  <si>
    <t xml:space="preserve">经营利润率</t>
  </si>
  <si>
    <t xml:space="preserve">净利润</t>
  </si>
  <si>
    <r>
      <rPr>
        <sz val="10"/>
        <color rgb="FF000000"/>
        <rFont val="Noto Sans CJK SC"/>
        <family val="2"/>
      </rPr>
      <t xml:space="preserve">摊薄 </t>
    </r>
    <r>
      <rPr>
        <sz val="10"/>
        <color rgb="FF000000"/>
        <rFont val="Arial"/>
        <family val="0"/>
        <charset val="1"/>
      </rPr>
      <t xml:space="preserve">EPS(₩)</t>
    </r>
  </si>
  <si>
    <r>
      <rPr>
        <i val="true"/>
        <sz val="10"/>
        <color rgb="FF7F7F7F"/>
        <rFont val="Noto Sans CJK SC"/>
        <family val="2"/>
      </rPr>
      <t xml:space="preserve">看点：完整周期弧线——</t>
    </r>
    <r>
      <rPr>
        <i val="true"/>
        <sz val="10"/>
        <color rgb="FF7F7F7F"/>
        <rFont val="Arial"/>
        <family val="0"/>
        <charset val="1"/>
      </rPr>
      <t xml:space="preserve">2023 </t>
    </r>
    <r>
      <rPr>
        <i val="true"/>
        <sz val="10"/>
        <color rgb="FF7F7F7F"/>
        <rFont val="Noto Sans CJK SC"/>
        <family val="2"/>
      </rPr>
      <t xml:space="preserve">谷底经营亏损</t>
    </r>
    <r>
      <rPr>
        <i val="true"/>
        <sz val="10"/>
        <color rgb="FF7F7F7F"/>
        <rFont val="Arial"/>
        <family val="0"/>
        <charset val="1"/>
      </rPr>
      <t xml:space="preserve">(-39%</t>
    </r>
    <r>
      <rPr>
        <i val="true"/>
        <sz val="10"/>
        <color rgb="FF7F7F7F"/>
        <rFont val="Noto Sans CJK SC"/>
        <family val="2"/>
      </rPr>
      <t xml:space="preserve">利润率</t>
    </r>
    <r>
      <rPr>
        <i val="true"/>
        <sz val="10"/>
        <color rgb="FF7F7F7F"/>
        <rFont val="Arial"/>
        <family val="0"/>
        <charset val="1"/>
      </rPr>
      <t xml:space="preserve">)→2026 </t>
    </r>
    <r>
      <rPr>
        <i val="true"/>
        <sz val="10"/>
        <color rgb="FF7F7F7F"/>
        <rFont val="Noto Sans CJK SC"/>
        <family val="2"/>
      </rPr>
      <t xml:space="preserve">冲顶</t>
    </r>
    <r>
      <rPr>
        <i val="true"/>
        <sz val="10"/>
        <color rgb="FF7F7F7F"/>
        <rFont val="Arial"/>
        <family val="0"/>
        <charset val="1"/>
      </rPr>
      <t xml:space="preserve">(71.5%</t>
    </r>
    <r>
      <rPr>
        <i val="true"/>
        <sz val="10"/>
        <color rgb="FF7F7F7F"/>
        <rFont val="Noto Sans CJK SC"/>
        <family val="2"/>
      </rPr>
      <t xml:space="preserve">利润率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</si>
  <si>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i val="true"/>
        <sz val="10"/>
        <color rgb="FFC00000"/>
        <rFont val="Noto Sans CJK SC"/>
        <family val="2"/>
      </rPr>
      <t xml:space="preserve">异常项：</t>
    </r>
    <r>
      <rPr>
        <i val="true"/>
        <sz val="10"/>
        <color rgb="FFC00000"/>
        <rFont val="Arial"/>
        <family val="0"/>
        <charset val="1"/>
      </rPr>
      <t xml:space="preserve">Q1'26 </t>
    </r>
    <r>
      <rPr>
        <i val="true"/>
        <sz val="10"/>
        <color rgb="FFC00000"/>
        <rFont val="Noto Sans CJK SC"/>
        <family val="2"/>
      </rPr>
      <t xml:space="preserve">净利 ₩</t>
    </r>
    <r>
      <rPr>
        <i val="true"/>
        <sz val="10"/>
        <color rgb="FFC00000"/>
        <rFont val="Arial"/>
        <family val="0"/>
        <charset val="1"/>
      </rPr>
      <t xml:space="preserve">40.3</t>
    </r>
    <r>
      <rPr>
        <i val="true"/>
        <sz val="10"/>
        <color rgb="FFC00000"/>
        <rFont val="Noto Sans CJK SC"/>
        <family val="2"/>
      </rPr>
      <t xml:space="preserve">万亿 含约 ₩</t>
    </r>
    <r>
      <rPr>
        <i val="true"/>
        <sz val="10"/>
        <color rgb="FFC00000"/>
        <rFont val="Arial"/>
        <family val="0"/>
        <charset val="1"/>
      </rPr>
      <t xml:space="preserve">9.9</t>
    </r>
    <r>
      <rPr>
        <i val="true"/>
        <sz val="10"/>
        <color rgb="FFC00000"/>
        <rFont val="Noto Sans CJK SC"/>
        <family val="2"/>
      </rPr>
      <t xml:space="preserve">万亿投资处置收益</t>
    </r>
    <r>
      <rPr>
        <i val="true"/>
        <sz val="10"/>
        <color rgb="FFC00000"/>
        <rFont val="Arial"/>
        <family val="0"/>
        <charset val="1"/>
      </rPr>
      <t xml:space="preserve">(Kioxia</t>
    </r>
    <r>
      <rPr>
        <i val="true"/>
        <sz val="10"/>
        <color rgb="FFC00000"/>
        <rFont val="Noto Sans CJK SC"/>
        <family val="2"/>
      </rPr>
      <t xml:space="preserve">等</t>
    </r>
    <r>
      <rPr>
        <i val="true"/>
        <sz val="10"/>
        <color rgb="FFC00000"/>
        <rFont val="Arial"/>
        <family val="0"/>
        <charset val="1"/>
      </rPr>
      <t xml:space="preserve">)+₩1.6</t>
    </r>
    <r>
      <rPr>
        <i val="true"/>
        <sz val="10"/>
        <color rgb="FFC00000"/>
        <rFont val="Noto Sans CJK SC"/>
        <family val="2"/>
      </rPr>
      <t xml:space="preserve">万亿汇兑，属一次性；</t>
    </r>
  </si>
  <si>
    <r>
      <rPr>
        <i val="true"/>
        <sz val="10"/>
        <color rgb="FFC00000"/>
        <rFont val="Noto Sans CJK SC"/>
        <family val="2"/>
      </rPr>
      <t xml:space="preserve">　　　　核心经营利润 ₩</t>
    </r>
    <r>
      <rPr>
        <i val="true"/>
        <sz val="10"/>
        <color rgb="FFC00000"/>
        <rFont val="Arial"/>
        <family val="0"/>
        <charset val="1"/>
      </rPr>
      <t xml:space="preserve">37.6</t>
    </r>
    <r>
      <rPr>
        <i val="true"/>
        <sz val="10"/>
        <color rgb="FFC00000"/>
        <rFont val="Noto Sans CJK SC"/>
        <family val="2"/>
      </rPr>
      <t xml:space="preserve">万亿 才是主口径。周期顶盈利含大量非经常项，不可外推。</t>
    </r>
  </si>
  <si>
    <r>
      <rPr>
        <b val="true"/>
        <sz val="14"/>
        <color rgb="FF1F4E79"/>
        <rFont val="Noto Sans CJK SC"/>
        <family val="2"/>
      </rPr>
      <t xml:space="preserve">周期模型（今年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明年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后年 </t>
    </r>
    <r>
      <rPr>
        <b val="true"/>
        <sz val="14"/>
        <color rgb="FF1F4E79"/>
        <rFont val="Arial"/>
        <family val="0"/>
        <charset val="1"/>
      </rPr>
      <t xml:space="preserve">= FY26E/27E/28E</t>
    </r>
    <r>
      <rPr>
        <b val="true"/>
        <sz val="14"/>
        <color rgb="FF1F4E79"/>
        <rFont val="Noto Sans CJK SC"/>
        <family val="2"/>
      </rPr>
      <t xml:space="preserve">；展示利润率的峰</t>
    </r>
    <r>
      <rPr>
        <b val="true"/>
        <sz val="14"/>
        <color rgb="FF1F4E79"/>
        <rFont val="Arial"/>
        <family val="0"/>
        <charset val="1"/>
      </rPr>
      <t xml:space="preserve">-</t>
    </r>
    <r>
      <rPr>
        <b val="true"/>
        <sz val="14"/>
        <color rgb="FF1F4E79"/>
        <rFont val="Noto Sans CJK SC"/>
        <family val="2"/>
      </rPr>
      <t xml:space="preserve">落弧线）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</si>
  <si>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  <r>
      <rPr>
        <i val="true"/>
        <sz val="10"/>
        <color rgb="FF7F7F7F"/>
        <rFont val="Arial"/>
        <family val="0"/>
        <charset val="1"/>
      </rPr>
      <t xml:space="preserve">*FY25A </t>
    </r>
    <r>
      <rPr>
        <i val="true"/>
        <sz val="10"/>
        <color rgb="FF7F7F7F"/>
        <rFont val="Noto Sans CJK SC"/>
        <family val="2"/>
      </rPr>
      <t xml:space="preserve">为估算口径。金额 万亿₩。展示内存周期特征：利润率冲顶后正常化。</t>
    </r>
  </si>
  <si>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万亿₩ </t>
    </r>
    <r>
      <rPr>
        <b val="true"/>
        <sz val="11"/>
        <color rgb="FFFFFFFF"/>
        <rFont val="Arial"/>
        <family val="0"/>
        <charset val="1"/>
      </rPr>
      <t xml:space="preserve">/ ₩)</t>
    </r>
  </si>
  <si>
    <t xml:space="preserve">FY25A*</t>
  </si>
  <si>
    <t xml:space="preserve">FY26E</t>
  </si>
  <si>
    <t xml:space="preserve">FY27E</t>
  </si>
  <si>
    <t xml:space="preserve">FY28E</t>
  </si>
  <si>
    <r>
      <rPr>
        <sz val="10"/>
        <color rgb="FF000000"/>
        <rFont val="Arial"/>
        <family val="0"/>
        <charset val="1"/>
      </rPr>
      <t xml:space="preserve">YoY </t>
    </r>
    <r>
      <rPr>
        <sz val="10"/>
        <color rgb="FF000000"/>
        <rFont val="Noto Sans CJK SC"/>
        <family val="2"/>
      </rPr>
      <t xml:space="preserve">增速</t>
    </r>
  </si>
  <si>
    <t xml:space="preserve">净利率</t>
  </si>
  <si>
    <r>
      <rPr>
        <sz val="10"/>
        <color rgb="FF000000"/>
        <rFont val="Noto Sans CJK SC"/>
        <family val="2"/>
      </rPr>
      <t xml:space="preserve">摊薄股数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Noto Sans CJK SC"/>
        <family val="2"/>
      </rPr>
      <t xml:space="preserve">百万</t>
    </r>
    <r>
      <rPr>
        <sz val="10"/>
        <color rgb="FF000000"/>
        <rFont val="Arial"/>
        <family val="0"/>
        <charset val="1"/>
      </rPr>
      <t xml:space="preserve">)</t>
    </r>
  </si>
  <si>
    <t xml:space="preserve">EPS(₩)</t>
  </si>
  <si>
    <r>
      <rPr>
        <i val="true"/>
        <sz val="10"/>
        <color rgb="FF7F7F7F"/>
        <rFont val="Noto Sans CJK SC"/>
        <family val="2"/>
      </rPr>
      <t xml:space="preserve">提示：</t>
    </r>
    <r>
      <rPr>
        <i val="true"/>
        <sz val="10"/>
        <color rgb="FF7F7F7F"/>
        <rFont val="Arial"/>
        <family val="0"/>
        <charset val="1"/>
      </rPr>
      <t xml:space="preserve">FY28E </t>
    </r>
    <r>
      <rPr>
        <i val="true"/>
        <sz val="10"/>
        <color rgb="FF7F7F7F"/>
        <rFont val="Noto Sans CJK SC"/>
        <family val="2"/>
      </rPr>
      <t xml:space="preserve">利润率回到 </t>
    </r>
    <r>
      <rPr>
        <i val="true"/>
        <sz val="10"/>
        <color rgb="FF7F7F7F"/>
        <rFont val="Arial"/>
        <family val="0"/>
        <charset val="1"/>
      </rPr>
      <t xml:space="preserve">40% </t>
    </r>
    <r>
      <rPr>
        <i val="true"/>
        <sz val="10"/>
        <color rgb="FF7F7F7F"/>
        <rFont val="Noto Sans CJK SC"/>
        <family val="2"/>
      </rPr>
      <t xml:space="preserve">反映周期正常化——这正是“峰值低 </t>
    </r>
    <r>
      <rPr>
        <i val="true"/>
        <sz val="10"/>
        <color rgb="FF7F7F7F"/>
        <rFont val="Arial"/>
        <family val="0"/>
        <charset val="1"/>
      </rPr>
      <t xml:space="preserve">PE”</t>
    </r>
    <r>
      <rPr>
        <i val="true"/>
        <sz val="10"/>
        <color rgb="FF7F7F7F"/>
        <rFont val="Noto Sans CJK SC"/>
        <family val="2"/>
      </rPr>
      <t xml:space="preserve">不便宜的原因。</t>
    </r>
  </si>
  <si>
    <r>
      <rPr>
        <b val="true"/>
        <sz val="14"/>
        <color rgb="FF1F4E79"/>
        <rFont val="Noto Sans CJK SC"/>
        <family val="2"/>
      </rPr>
      <t xml:space="preserve">情景定价（每股盈利 </t>
    </r>
    <r>
      <rPr>
        <b val="true"/>
        <sz val="14"/>
        <color rgb="FF1F4E79"/>
        <rFont val="Arial"/>
        <family val="0"/>
        <charset val="1"/>
      </rPr>
      <t xml:space="preserve">× </t>
    </r>
    <r>
      <rPr>
        <b val="true"/>
        <sz val="14"/>
        <color rgb="FF1F4E79"/>
        <rFont val="Noto Sans CJK SC"/>
        <family val="2"/>
      </rPr>
      <t xml:space="preserve">周期市盈率 法）</t>
    </r>
  </si>
  <si>
    <r>
      <rPr>
        <i val="true"/>
        <sz val="10"/>
        <color rgb="FF7F7F7F"/>
        <rFont val="Noto Sans CJK SC"/>
        <family val="2"/>
      </rPr>
      <t xml:space="preserve">目标价 </t>
    </r>
    <r>
      <rPr>
        <i val="true"/>
        <sz val="10"/>
        <color rgb="FF7F7F7F"/>
        <rFont val="Arial"/>
        <family val="0"/>
        <charset val="1"/>
      </rPr>
      <t xml:space="preserve">= </t>
    </r>
    <r>
      <rPr>
        <i val="true"/>
        <sz val="10"/>
        <color rgb="FF7F7F7F"/>
        <rFont val="Noto Sans CJK SC"/>
        <family val="2"/>
      </rPr>
      <t xml:space="preserve">情景</t>
    </r>
    <r>
      <rPr>
        <i val="true"/>
        <sz val="10"/>
        <color rgb="FF7F7F7F"/>
        <rFont val="Arial"/>
        <family val="0"/>
        <charset val="1"/>
      </rPr>
      <t xml:space="preserve">EPS × </t>
    </r>
    <r>
      <rPr>
        <i val="true"/>
        <sz val="10"/>
        <color rgb="FF7F7F7F"/>
        <rFont val="Noto Sans CJK SC"/>
        <family val="2"/>
      </rPr>
      <t xml:space="preserve">周期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；加权 </t>
    </r>
    <r>
      <rPr>
        <i val="true"/>
        <sz val="10"/>
        <color rgb="FF7F7F7F"/>
        <rFont val="Arial"/>
        <family val="0"/>
        <charset val="1"/>
      </rPr>
      <t xml:space="preserve">= Σ(</t>
    </r>
    <r>
      <rPr>
        <i val="true"/>
        <sz val="10"/>
        <color rgb="FF7F7F7F"/>
        <rFont val="Noto Sans CJK SC"/>
        <family val="2"/>
      </rPr>
      <t xml:space="preserve">目标价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概率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</si>
  <si>
    <t xml:space="preserve">PE</t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</si>
  <si>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(₩)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</si>
  <si>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</si>
  <si>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</si>
  <si>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提示：周期股估值应以中周期盈利锚定；本表 </t>
    </r>
    <r>
      <rPr>
        <i val="true"/>
        <sz val="10"/>
        <color rgb="FF7F7F7F"/>
        <rFont val="Arial"/>
        <family val="0"/>
        <charset val="1"/>
      </rPr>
      <t xml:space="preserve">PE </t>
    </r>
    <r>
      <rPr>
        <i val="true"/>
        <sz val="10"/>
        <color rgb="FF7F7F7F"/>
        <rFont val="Noto Sans CJK SC"/>
        <family val="2"/>
      </rPr>
      <t xml:space="preserve">已用偏低的周期 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。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</si>
</sst>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₩#,##0"/>
    <numFmt numFmtId="166" formatCode="#,##0"/>
    <numFmt numFmtId="167" formatCode="#,##0.0&quot;万亿&quot;"/>
    <numFmt numFmtId="168" formatCode="0.0\x"/>
    <numFmt numFmtId="169" formatCode="0.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b val="true"/>
      <sz val="14"/>
      <color rgb="FF1F4E79"/>
      <name val="Noto Sans CJK SC"/>
      <family val="2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Noto Sans CJK SC"/>
      <family val="2"/>
    </font>
    <font>
      <i val="true"/>
      <sz val="10"/>
      <color rgb="FFC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FFFFF"/>
      </patternFill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6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2670000</v>
      </c>
    </row>
    <row r="6" customFormat="false" ht="15" hidden="false" customHeight="false" outlineLevel="0" collapsed="false">
      <c r="A6" s="5" t="s">
        <v>4</v>
      </c>
      <c r="B6" s="7" t="n">
        <v>728</v>
      </c>
    </row>
    <row r="7" customFormat="false" ht="15" hidden="false" customHeight="false" outlineLevel="0" collapsed="false">
      <c r="A7" s="5" t="s">
        <v>5</v>
      </c>
      <c r="B7" s="8" t="n">
        <f aca="false">B5*B6/1000000000000*1000</f>
        <v>1.94376</v>
      </c>
    </row>
    <row r="8" customFormat="false" ht="15" hidden="false" customHeight="false" outlineLevel="0" collapsed="false">
      <c r="A8" s="5" t="s">
        <v>6</v>
      </c>
      <c r="B8" s="9" t="n">
        <v>54.3</v>
      </c>
    </row>
    <row r="9" customFormat="false" ht="15" hidden="false" customHeight="false" outlineLevel="0" collapsed="false">
      <c r="A9" s="5" t="s">
        <v>7</v>
      </c>
      <c r="B9" s="9" t="n">
        <v>19.3</v>
      </c>
    </row>
    <row r="10" customFormat="false" ht="15" hidden="false" customHeight="false" outlineLevel="0" collapsed="false">
      <c r="A10" s="10" t="s">
        <v>8</v>
      </c>
      <c r="B10" s="9" t="n">
        <v>40.35</v>
      </c>
    </row>
    <row r="11" customFormat="false" ht="15" hidden="false" customHeight="false" outlineLevel="0" collapsed="false">
      <c r="A11" s="5" t="s">
        <v>9</v>
      </c>
      <c r="B11" s="11" t="n">
        <f aca="false">B10*4*1000000000000/(B6*1000000)</f>
        <v>221703.296703297</v>
      </c>
    </row>
    <row r="13" customFormat="false" ht="17.15" hidden="false" customHeight="false" outlineLevel="0" collapsed="false">
      <c r="A13" s="3" t="s">
        <v>10</v>
      </c>
      <c r="B13" s="4"/>
      <c r="C13" s="4"/>
      <c r="D13" s="4"/>
    </row>
    <row r="14" customFormat="false" ht="17.15" hidden="false" customHeight="false" outlineLevel="0" collapsed="false">
      <c r="A14" s="12" t="s">
        <v>11</v>
      </c>
      <c r="B14" s="12" t="s">
        <v>12</v>
      </c>
      <c r="C14" s="12" t="s">
        <v>13</v>
      </c>
      <c r="D14" s="12" t="s">
        <v>14</v>
      </c>
    </row>
    <row r="15" customFormat="false" ht="15" hidden="false" customHeight="false" outlineLevel="0" collapsed="false">
      <c r="A15" s="13" t="s">
        <v>15</v>
      </c>
      <c r="B15" s="6" t="n">
        <v>283000</v>
      </c>
      <c r="C15" s="14" t="n">
        <v>12</v>
      </c>
      <c r="D15" s="15" t="n">
        <v>0.35</v>
      </c>
    </row>
    <row r="16" customFormat="false" ht="15" hidden="false" customHeight="false" outlineLevel="0" collapsed="false">
      <c r="A16" s="13" t="s">
        <v>16</v>
      </c>
      <c r="B16" s="6" t="n">
        <v>242000</v>
      </c>
      <c r="C16" s="14" t="n">
        <v>12</v>
      </c>
      <c r="D16" s="15" t="n">
        <v>0.4</v>
      </c>
    </row>
    <row r="17" customFormat="false" ht="15" hidden="false" customHeight="false" outlineLevel="0" collapsed="false">
      <c r="A17" s="13" t="s">
        <v>17</v>
      </c>
      <c r="B17" s="6" t="n">
        <v>190000</v>
      </c>
      <c r="C17" s="14" t="n">
        <v>10</v>
      </c>
      <c r="D17" s="15" t="n">
        <v>0.25</v>
      </c>
    </row>
    <row r="19" customFormat="false" ht="15" hidden="false" customHeight="false" outlineLevel="0" collapsed="false">
      <c r="A19" s="2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6" t="s">
        <v>19</v>
      </c>
    </row>
    <row r="2" customFormat="false" ht="15" hidden="false" customHeight="false" outlineLevel="0" collapsed="false">
      <c r="A2" s="2" t="s">
        <v>20</v>
      </c>
    </row>
    <row r="4" customFormat="false" ht="17.15" hidden="false" customHeight="false" outlineLevel="0" collapsed="false">
      <c r="A4" s="17" t="s">
        <v>21</v>
      </c>
      <c r="B4" s="18" t="s">
        <v>22</v>
      </c>
      <c r="C4" s="18" t="s">
        <v>23</v>
      </c>
      <c r="D4" s="18" t="s">
        <v>24</v>
      </c>
      <c r="E4" s="18" t="s">
        <v>25</v>
      </c>
      <c r="F4" s="18" t="s">
        <v>26</v>
      </c>
      <c r="G4" s="18" t="s">
        <v>27</v>
      </c>
      <c r="H4" s="18" t="s">
        <v>28</v>
      </c>
      <c r="I4" s="18" t="s">
        <v>29</v>
      </c>
      <c r="J4" s="18" t="s">
        <v>30</v>
      </c>
      <c r="K4" s="18" t="s">
        <v>31</v>
      </c>
      <c r="L4" s="18" t="s">
        <v>32</v>
      </c>
      <c r="M4" s="18" t="s">
        <v>33</v>
      </c>
    </row>
    <row r="5" customFormat="false" ht="15" hidden="false" customHeight="false" outlineLevel="0" collapsed="false">
      <c r="A5" s="19" t="s">
        <v>34</v>
      </c>
      <c r="B5" s="20" t="n">
        <v>7.31</v>
      </c>
      <c r="C5" s="20" t="n">
        <v>9.07</v>
      </c>
      <c r="D5" s="20" t="n">
        <v>11.31</v>
      </c>
      <c r="E5" s="20" t="n">
        <v>12.43</v>
      </c>
      <c r="F5" s="20" t="n">
        <v>16.42</v>
      </c>
      <c r="G5" s="20" t="n">
        <v>17.57</v>
      </c>
      <c r="H5" s="20" t="n">
        <v>19.77</v>
      </c>
      <c r="I5" s="20" t="n">
        <v>17.64</v>
      </c>
      <c r="J5" s="20" t="n">
        <v>22.23</v>
      </c>
      <c r="K5" s="20" t="n">
        <v>24.45</v>
      </c>
      <c r="L5" s="20" t="n">
        <v>32.83</v>
      </c>
      <c r="M5" s="20" t="n">
        <v>52.58</v>
      </c>
    </row>
    <row r="6" customFormat="false" ht="15" hidden="false" customHeight="false" outlineLevel="0" collapsed="false">
      <c r="A6" s="21" t="s">
        <v>35</v>
      </c>
      <c r="B6" s="22" t="n">
        <v>-0.471</v>
      </c>
      <c r="C6" s="22" t="n">
        <v>-0.1745</v>
      </c>
      <c r="D6" s="22" t="n">
        <v>0.4736</v>
      </c>
      <c r="E6" s="22" t="n">
        <v>1.4429</v>
      </c>
      <c r="F6" s="22" t="n">
        <v>1.2479</v>
      </c>
      <c r="G6" s="22" t="n">
        <v>0.9383</v>
      </c>
      <c r="H6" s="22" t="n">
        <v>0.7484</v>
      </c>
      <c r="I6" s="22" t="n">
        <v>0.4191</v>
      </c>
      <c r="J6" s="22" t="n">
        <v>0.3537</v>
      </c>
      <c r="K6" s="22" t="n">
        <v>0.3913</v>
      </c>
      <c r="L6" s="22" t="n">
        <v>0.6607</v>
      </c>
      <c r="M6" s="22" t="n">
        <v>1.9807</v>
      </c>
    </row>
    <row r="7" customFormat="false" ht="15" hidden="false" customHeight="false" outlineLevel="0" collapsed="false">
      <c r="A7" s="21" t="s">
        <v>36</v>
      </c>
      <c r="B7" s="20" t="n">
        <v>-2.88</v>
      </c>
      <c r="C7" s="20" t="n">
        <v>-1.79</v>
      </c>
      <c r="D7" s="20" t="n">
        <v>0.35</v>
      </c>
      <c r="E7" s="20" t="n">
        <v>2.89</v>
      </c>
      <c r="F7" s="20" t="n">
        <v>5.47</v>
      </c>
      <c r="G7" s="20" t="n">
        <v>7.03</v>
      </c>
      <c r="H7" s="20" t="n">
        <v>8.08</v>
      </c>
      <c r="I7" s="20" t="n">
        <v>7.44</v>
      </c>
      <c r="J7" s="20" t="n">
        <v>9.21</v>
      </c>
      <c r="K7" s="20" t="n">
        <v>11.38</v>
      </c>
      <c r="L7" s="20" t="n">
        <v>19.17</v>
      </c>
      <c r="M7" s="20" t="n">
        <v>37.61</v>
      </c>
    </row>
    <row r="8" customFormat="false" ht="15" hidden="false" customHeight="false" outlineLevel="0" collapsed="false">
      <c r="A8" s="21" t="s">
        <v>37</v>
      </c>
      <c r="B8" s="22" t="n">
        <v>-0.3945</v>
      </c>
      <c r="C8" s="22" t="n">
        <v>-0.1977</v>
      </c>
      <c r="D8" s="22" t="n">
        <v>0.0306</v>
      </c>
      <c r="E8" s="22" t="n">
        <v>0.2322</v>
      </c>
      <c r="F8" s="22" t="n">
        <v>0.333</v>
      </c>
      <c r="G8" s="22" t="n">
        <v>0.4</v>
      </c>
      <c r="H8" s="22" t="n">
        <v>0.4089</v>
      </c>
      <c r="I8" s="22" t="n">
        <v>0.4218</v>
      </c>
      <c r="J8" s="22" t="n">
        <v>0.4144</v>
      </c>
      <c r="K8" s="22" t="n">
        <v>0.4656</v>
      </c>
      <c r="L8" s="22" t="n">
        <v>0.584</v>
      </c>
      <c r="M8" s="22" t="n">
        <v>0.7154</v>
      </c>
    </row>
    <row r="9" customFormat="false" ht="15" hidden="false" customHeight="false" outlineLevel="0" collapsed="false">
      <c r="A9" s="19" t="s">
        <v>38</v>
      </c>
      <c r="B9" s="20" t="n">
        <v>-2.99</v>
      </c>
      <c r="C9" s="20" t="n">
        <v>-2.18</v>
      </c>
      <c r="D9" s="20" t="n">
        <v>-1.36</v>
      </c>
      <c r="E9" s="20" t="n">
        <v>1.92</v>
      </c>
      <c r="F9" s="20" t="n">
        <v>4.12</v>
      </c>
      <c r="G9" s="20" t="n">
        <v>5.75</v>
      </c>
      <c r="H9" s="20" t="n">
        <v>8</v>
      </c>
      <c r="I9" s="20" t="n">
        <v>8.11</v>
      </c>
      <c r="J9" s="20" t="n">
        <v>7</v>
      </c>
      <c r="K9" s="20" t="n">
        <v>12.6</v>
      </c>
      <c r="L9" s="20" t="n">
        <v>15.22</v>
      </c>
      <c r="M9" s="20" t="n">
        <v>40.33</v>
      </c>
    </row>
    <row r="10" customFormat="false" ht="15" hidden="false" customHeight="false" outlineLevel="0" collapsed="false">
      <c r="A10" s="21" t="s">
        <v>39</v>
      </c>
      <c r="B10" s="23" t="n">
        <v>-4348</v>
      </c>
      <c r="C10" s="23" t="n">
        <v>-3174</v>
      </c>
      <c r="D10" s="23" t="n">
        <v>-1972</v>
      </c>
      <c r="E10" s="23" t="n">
        <v>2650</v>
      </c>
      <c r="F10" s="23" t="n">
        <v>5980</v>
      </c>
      <c r="G10" s="23" t="n">
        <v>7924</v>
      </c>
      <c r="H10" s="23" t="n">
        <v>11612</v>
      </c>
      <c r="I10" s="23" t="n">
        <v>11411</v>
      </c>
      <c r="J10" s="23" t="n">
        <v>9573</v>
      </c>
      <c r="K10" s="23" t="n">
        <v>17850</v>
      </c>
      <c r="L10" s="23" t="n">
        <v>21507</v>
      </c>
      <c r="M10" s="23" t="n">
        <v>56670</v>
      </c>
    </row>
    <row r="13" customFormat="false" ht="15" hidden="false" customHeight="false" outlineLevel="0" collapsed="false">
      <c r="A13" s="2" t="s">
        <v>40</v>
      </c>
    </row>
    <row r="14" customFormat="false" ht="15" hidden="false" customHeight="false" outlineLevel="0" collapsed="false">
      <c r="A14" s="24" t="s">
        <v>41</v>
      </c>
    </row>
    <row r="15" customFormat="false" ht="15" hidden="false" customHeight="false" outlineLevel="0" collapsed="false">
      <c r="A15" s="24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5" min="2" style="0" width="14"/>
  </cols>
  <sheetData>
    <row r="1" customFormat="false" ht="21.6" hidden="false" customHeight="false" outlineLevel="0" collapsed="false">
      <c r="A1" s="16" t="s">
        <v>43</v>
      </c>
    </row>
    <row r="2" customFormat="false" ht="15" hidden="false" customHeight="false" outlineLevel="0" collapsed="false">
      <c r="A2" s="2" t="s">
        <v>44</v>
      </c>
    </row>
    <row r="4" customFormat="false" ht="17.15" hidden="false" customHeight="false" outlineLevel="0" collapsed="false">
      <c r="A4" s="17" t="s">
        <v>45</v>
      </c>
      <c r="B4" s="18" t="s">
        <v>46</v>
      </c>
      <c r="C4" s="25" t="s">
        <v>47</v>
      </c>
      <c r="D4" s="25" t="s">
        <v>48</v>
      </c>
      <c r="E4" s="25" t="s">
        <v>49</v>
      </c>
    </row>
    <row r="5" customFormat="false" ht="15" hidden="false" customHeight="false" outlineLevel="0" collapsed="false">
      <c r="A5" s="19" t="s">
        <v>34</v>
      </c>
      <c r="B5" s="26" t="n">
        <v>100</v>
      </c>
      <c r="C5" s="26" t="n">
        <v>215</v>
      </c>
      <c r="D5" s="26" t="n">
        <v>230</v>
      </c>
      <c r="E5" s="26" t="n">
        <v>190</v>
      </c>
    </row>
    <row r="6" customFormat="false" ht="15" hidden="false" customHeight="false" outlineLevel="0" collapsed="false">
      <c r="A6" s="27" t="s">
        <v>50</v>
      </c>
      <c r="B6" s="28"/>
      <c r="C6" s="29" t="n">
        <f aca="false">C5/B5-1</f>
        <v>1.15</v>
      </c>
      <c r="D6" s="29" t="n">
        <f aca="false">D5/C5-1</f>
        <v>0.069767441860465</v>
      </c>
      <c r="E6" s="29" t="n">
        <f aca="false">E5/D5-1</f>
        <v>-0.173913043478261</v>
      </c>
    </row>
    <row r="7" customFormat="false" ht="15" hidden="false" customHeight="false" outlineLevel="0" collapsed="false">
      <c r="A7" s="21" t="s">
        <v>37</v>
      </c>
      <c r="B7" s="30" t="n">
        <v>0.5</v>
      </c>
      <c r="C7" s="30" t="n">
        <v>0.68</v>
      </c>
      <c r="D7" s="30" t="n">
        <v>0.6</v>
      </c>
      <c r="E7" s="30" t="n">
        <v>0.4</v>
      </c>
    </row>
    <row r="8" customFormat="false" ht="17.15" hidden="false" customHeight="false" outlineLevel="0" collapsed="false">
      <c r="A8" s="21" t="s">
        <v>36</v>
      </c>
      <c r="B8" s="31" t="n">
        <f aca="false">B5*B7</f>
        <v>50</v>
      </c>
      <c r="C8" s="31" t="n">
        <f aca="false">C5*C7</f>
        <v>146.2</v>
      </c>
      <c r="D8" s="31" t="n">
        <f aca="false">D5*D7</f>
        <v>138</v>
      </c>
      <c r="E8" s="31" t="n">
        <f aca="false">E5*E7</f>
        <v>76</v>
      </c>
    </row>
    <row r="9" customFormat="false" ht="15" hidden="false" customHeight="false" outlineLevel="0" collapsed="false">
      <c r="A9" s="21" t="s">
        <v>51</v>
      </c>
      <c r="B9" s="30" t="n">
        <v>0.52</v>
      </c>
      <c r="C9" s="30" t="n">
        <v>0.7</v>
      </c>
      <c r="D9" s="30" t="n">
        <v>0.62</v>
      </c>
      <c r="E9" s="30" t="n">
        <v>0.42</v>
      </c>
    </row>
    <row r="10" customFormat="false" ht="17.15" hidden="false" customHeight="false" outlineLevel="0" collapsed="false">
      <c r="A10" s="21" t="s">
        <v>38</v>
      </c>
      <c r="B10" s="31" t="n">
        <f aca="false">B5*B9</f>
        <v>52</v>
      </c>
      <c r="C10" s="31" t="n">
        <f aca="false">C5*C9</f>
        <v>150.5</v>
      </c>
      <c r="D10" s="31" t="n">
        <f aca="false">D5*D9</f>
        <v>142.6</v>
      </c>
      <c r="E10" s="31" t="n">
        <f aca="false">E5*E9</f>
        <v>79.8</v>
      </c>
    </row>
    <row r="11" customFormat="false" ht="15" hidden="false" customHeight="false" outlineLevel="0" collapsed="false">
      <c r="A11" s="21" t="s">
        <v>52</v>
      </c>
      <c r="B11" s="32" t="n">
        <v>728</v>
      </c>
      <c r="C11" s="32" t="n">
        <v>728</v>
      </c>
      <c r="D11" s="32" t="n">
        <v>728</v>
      </c>
      <c r="E11" s="32" t="n">
        <v>728</v>
      </c>
    </row>
    <row r="12" customFormat="false" ht="15" hidden="false" customHeight="false" outlineLevel="0" collapsed="false">
      <c r="A12" s="33" t="s">
        <v>53</v>
      </c>
      <c r="B12" s="34" t="n">
        <f aca="false">B10*1000000000000/(B11*1000000)</f>
        <v>71428.5714285714</v>
      </c>
      <c r="C12" s="34" t="n">
        <f aca="false">C10*1000000000000/(C11*1000000)</f>
        <v>206730.769230769</v>
      </c>
      <c r="D12" s="34" t="n">
        <f aca="false">D10*1000000000000/(D11*1000000)</f>
        <v>195879.120879121</v>
      </c>
      <c r="E12" s="34" t="n">
        <f aca="false">E10*1000000000000/(E11*1000000)</f>
        <v>109615.384615385</v>
      </c>
    </row>
    <row r="14" customFormat="false" ht="15" hidden="false" customHeight="false" outlineLevel="0" collapsed="false">
      <c r="A14" s="2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6" min="2" style="0" width="15"/>
  </cols>
  <sheetData>
    <row r="1" customFormat="false" ht="21.6" hidden="false" customHeight="false" outlineLevel="0" collapsed="false">
      <c r="A1" s="16" t="s">
        <v>55</v>
      </c>
    </row>
    <row r="2" customFormat="false" ht="15" hidden="false" customHeight="false" outlineLevel="0" collapsed="false">
      <c r="A2" s="2" t="s">
        <v>56</v>
      </c>
    </row>
    <row r="4" customFormat="false" ht="17.15" hidden="false" customHeight="false" outlineLevel="0" collapsed="false">
      <c r="A4" s="35" t="s">
        <v>11</v>
      </c>
      <c r="B4" s="36" t="s">
        <v>53</v>
      </c>
      <c r="C4" s="36" t="s">
        <v>57</v>
      </c>
      <c r="D4" s="35" t="s">
        <v>58</v>
      </c>
      <c r="E4" s="36" t="s">
        <v>59</v>
      </c>
      <c r="F4" s="35" t="s">
        <v>14</v>
      </c>
    </row>
    <row r="5" customFormat="false" ht="15" hidden="false" customHeight="false" outlineLevel="0" collapsed="false">
      <c r="A5" s="37" t="s">
        <v>15</v>
      </c>
      <c r="B5" s="38" t="n">
        <f aca="false">假设!B15</f>
        <v>283000</v>
      </c>
      <c r="C5" s="39" t="n">
        <f aca="false">假设!C15</f>
        <v>12</v>
      </c>
      <c r="D5" s="38" t="n">
        <f aca="false">B5*C5</f>
        <v>3396000</v>
      </c>
      <c r="E5" s="29" t="n">
        <f aca="false">D5/假设!$B$5-1</f>
        <v>0.271910112359551</v>
      </c>
      <c r="F5" s="29" t="n">
        <f aca="false">假设!D15</f>
        <v>0.35</v>
      </c>
    </row>
    <row r="6" customFormat="false" ht="15" hidden="false" customHeight="false" outlineLevel="0" collapsed="false">
      <c r="A6" s="37" t="s">
        <v>16</v>
      </c>
      <c r="B6" s="38" t="n">
        <f aca="false">假设!B16</f>
        <v>242000</v>
      </c>
      <c r="C6" s="39" t="n">
        <f aca="false">假设!C16</f>
        <v>12</v>
      </c>
      <c r="D6" s="38" t="n">
        <f aca="false">B6*C6</f>
        <v>2904000</v>
      </c>
      <c r="E6" s="29" t="n">
        <f aca="false">D6/假设!$B$5-1</f>
        <v>0.0876404494382022</v>
      </c>
      <c r="F6" s="29" t="n">
        <f aca="false">假设!D16</f>
        <v>0.4</v>
      </c>
    </row>
    <row r="7" customFormat="false" ht="15" hidden="false" customHeight="false" outlineLevel="0" collapsed="false">
      <c r="A7" s="37" t="s">
        <v>17</v>
      </c>
      <c r="B7" s="38" t="n">
        <f aca="false">假设!B17</f>
        <v>190000</v>
      </c>
      <c r="C7" s="39" t="n">
        <f aca="false">假设!C17</f>
        <v>10</v>
      </c>
      <c r="D7" s="38" t="n">
        <f aca="false">B7*C7</f>
        <v>1900000</v>
      </c>
      <c r="E7" s="29" t="n">
        <f aca="false">D7/假设!$B$5-1</f>
        <v>-0.288389513108614</v>
      </c>
      <c r="F7" s="29" t="n">
        <f aca="false">假设!D17</f>
        <v>0.25</v>
      </c>
    </row>
    <row r="8" customFormat="false" ht="15" hidden="false" customHeight="false" outlineLevel="0" collapsed="false">
      <c r="A8" s="19" t="s">
        <v>60</v>
      </c>
      <c r="B8" s="28"/>
      <c r="C8" s="28"/>
      <c r="D8" s="40" t="n">
        <f aca="false">SUMPRODUCT(D5:D7,F5:F7)</f>
        <v>2825200</v>
      </c>
      <c r="E8" s="41" t="n">
        <f aca="false">D8/假设!$B$5-1</f>
        <v>0.05812734082397</v>
      </c>
      <c r="F8" s="28"/>
    </row>
    <row r="10" customFormat="false" ht="15" hidden="false" customHeight="false" outlineLevel="0" collapsed="false">
      <c r="A10" s="2" t="s">
        <v>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2026-07-01T10:22:55Z</dcterms:created>
  <dc:creator>openpyxl</dc:creator>
  <dc:description/>
  <dc:language>en-US</dc:language>
  <cp:lastModifiedBy/>
  <dcterms:modified xsi:type="dcterms:W3CDTF">2026-07-01T10:22:55Z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